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755" activeTab="1"/>
  </bookViews>
  <sheets>
    <sheet name="Table 2" sheetId="2" r:id="rId1"/>
    <sheet name="2025" sheetId="4" r:id="rId2"/>
  </sheets>
  <definedNames>
    <definedName name="_xlnm.Print_Area" localSheetId="1">'2025'!$A$1:$M$103</definedName>
    <definedName name="_xlnm.Print_Area" localSheetId="0">'Table 2'!$A$1:$K$111</definedName>
    <definedName name="_xlnm.Print_Titles" localSheetId="1">'2025'!$13:$15</definedName>
    <definedName name="_xlnm.Print_Titles" localSheetId="0">'Table 2'!$13:$15</definedName>
  </definedNames>
  <calcPr calcId="152511"/>
</workbook>
</file>

<file path=xl/calcChain.xml><?xml version="1.0" encoding="utf-8"?>
<calcChain xmlns="http://schemas.openxmlformats.org/spreadsheetml/2006/main">
  <c r="M85" i="4" l="1"/>
  <c r="M98" i="4"/>
  <c r="M18" i="4" l="1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6" i="4"/>
  <c r="M87" i="4"/>
  <c r="M88" i="4"/>
  <c r="M89" i="4"/>
  <c r="M90" i="4"/>
  <c r="M91" i="4"/>
  <c r="M92" i="4"/>
  <c r="M93" i="4"/>
  <c r="M94" i="4"/>
  <c r="M95" i="4"/>
  <c r="M96" i="4"/>
  <c r="M17" i="4"/>
  <c r="L65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6" i="4"/>
  <c r="L46" i="4" s="1"/>
  <c r="L67" i="4"/>
  <c r="L68" i="4"/>
  <c r="L69" i="4"/>
  <c r="L70" i="4"/>
  <c r="L80" i="4"/>
  <c r="L75" i="4"/>
  <c r="K18" i="4"/>
  <c r="L45" i="4"/>
  <c r="L96" i="4"/>
  <c r="L95" i="4" s="1"/>
  <c r="L94" i="4"/>
  <c r="L93" i="4" s="1"/>
  <c r="L92" i="4"/>
  <c r="L90" i="4" s="1"/>
  <c r="L91" i="4"/>
  <c r="L89" i="4"/>
  <c r="L88" i="4" s="1"/>
  <c r="L87" i="4"/>
  <c r="L86" i="4"/>
  <c r="L84" i="4"/>
  <c r="L83" i="4"/>
  <c r="L82" i="4"/>
  <c r="L79" i="4"/>
  <c r="L78" i="4"/>
  <c r="L77" i="4"/>
  <c r="L76" i="4"/>
  <c r="L74" i="4"/>
  <c r="L73" i="4"/>
  <c r="L72" i="4"/>
  <c r="L71" i="4"/>
  <c r="L47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 s="1"/>
  <c r="L85" i="4" l="1"/>
  <c r="H98" i="4" s="1"/>
  <c r="L81" i="4"/>
  <c r="G92" i="4" l="1"/>
  <c r="G91" i="4"/>
  <c r="G90" i="4" s="1"/>
  <c r="G86" i="4"/>
  <c r="G83" i="4"/>
  <c r="G72" i="4"/>
  <c r="G73" i="4"/>
  <c r="G74" i="4"/>
  <c r="G76" i="4"/>
  <c r="G77" i="4"/>
  <c r="G78" i="4"/>
  <c r="G79" i="4"/>
  <c r="G71" i="4"/>
  <c r="G63" i="4"/>
  <c r="G70" i="4" l="1"/>
  <c r="G22" i="4"/>
  <c r="G31" i="4"/>
  <c r="G32" i="4"/>
  <c r="G27" i="4"/>
  <c r="G43" i="4"/>
  <c r="G29" i="4"/>
  <c r="G38" i="4"/>
  <c r="G96" i="4" l="1"/>
  <c r="G95" i="4" s="1"/>
  <c r="G89" i="4"/>
  <c r="G94" i="4"/>
  <c r="G87" i="4"/>
  <c r="G85" i="4" s="1"/>
  <c r="G84" i="4"/>
  <c r="G82" i="4"/>
  <c r="G81" i="4" s="1"/>
  <c r="G49" i="4"/>
  <c r="G50" i="4"/>
  <c r="G55" i="4"/>
  <c r="G56" i="4"/>
  <c r="G57" i="4"/>
  <c r="G59" i="4"/>
  <c r="G60" i="4"/>
  <c r="G61" i="4"/>
  <c r="G62" i="4"/>
  <c r="G64" i="4"/>
  <c r="G66" i="4"/>
  <c r="G67" i="4"/>
  <c r="G68" i="4"/>
  <c r="G47" i="4"/>
  <c r="G19" i="4"/>
  <c r="G20" i="4"/>
  <c r="G21" i="4"/>
  <c r="G23" i="4"/>
  <c r="G24" i="4"/>
  <c r="G25" i="4"/>
  <c r="G26" i="4"/>
  <c r="G28" i="4"/>
  <c r="G30" i="4"/>
  <c r="G33" i="4"/>
  <c r="G34" i="4"/>
  <c r="G35" i="4"/>
  <c r="G36" i="4"/>
  <c r="G37" i="4"/>
  <c r="G39" i="4"/>
  <c r="G40" i="4"/>
  <c r="G41" i="4"/>
  <c r="G42" i="4"/>
  <c r="G44" i="4"/>
  <c r="G18" i="4"/>
  <c r="G93" i="4" l="1"/>
  <c r="C98" i="4" s="1"/>
  <c r="G46" i="4"/>
  <c r="G88" i="4"/>
  <c r="G17" i="4"/>
  <c r="K105" i="2"/>
  <c r="K103" i="2"/>
  <c r="K102" i="2"/>
  <c r="K101" i="2"/>
  <c r="K100" i="2"/>
  <c r="K98" i="2"/>
  <c r="K97" i="2"/>
  <c r="K96" i="2"/>
  <c r="K94" i="2"/>
  <c r="K93" i="2"/>
  <c r="K92" i="2"/>
  <c r="K90" i="2"/>
  <c r="K89" i="2"/>
  <c r="K88" i="2"/>
  <c r="K86" i="2"/>
  <c r="K85" i="2"/>
  <c r="K84" i="2"/>
  <c r="K82" i="2"/>
  <c r="K81" i="2"/>
  <c r="K52" i="2"/>
  <c r="K53" i="2"/>
  <c r="K54" i="2"/>
  <c r="K55" i="2"/>
  <c r="K50" i="2" s="1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51" i="2"/>
  <c r="K19" i="2"/>
  <c r="K20" i="2"/>
  <c r="K21" i="2"/>
  <c r="K22" i="2"/>
  <c r="K17" i="2" s="1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18" i="2"/>
  <c r="F18" i="2"/>
  <c r="K80" i="2"/>
  <c r="K83" i="2"/>
  <c r="K87" i="2"/>
  <c r="K91" i="2"/>
  <c r="K95" i="2"/>
  <c r="K99" i="2"/>
  <c r="K104" i="2"/>
  <c r="K106" i="2"/>
  <c r="G106" i="2" l="1"/>
  <c r="C106" i="2"/>
  <c r="J94" i="2"/>
  <c r="J93" i="2"/>
  <c r="F91" i="2"/>
  <c r="J92" i="2"/>
  <c r="J98" i="2"/>
  <c r="J96" i="2"/>
  <c r="J90" i="2"/>
  <c r="J89" i="2"/>
  <c r="J91" i="2" l="1"/>
  <c r="J70" i="2" l="1"/>
  <c r="J77" i="2"/>
  <c r="J61" i="2"/>
  <c r="J53" i="2"/>
  <c r="J54" i="2"/>
  <c r="J55" i="2"/>
  <c r="J56" i="2"/>
  <c r="J57" i="2"/>
  <c r="J58" i="2"/>
  <c r="J59" i="2"/>
  <c r="J60" i="2"/>
  <c r="J51" i="2"/>
  <c r="J62" i="2"/>
  <c r="J52" i="2"/>
  <c r="J43" i="2" l="1"/>
  <c r="J44" i="2"/>
  <c r="J45" i="2"/>
  <c r="J35" i="2"/>
  <c r="J41" i="2"/>
  <c r="J21" i="2"/>
  <c r="J22" i="2"/>
  <c r="J23" i="2"/>
  <c r="J71" i="2" l="1"/>
  <c r="J19" i="2"/>
  <c r="J20" i="2"/>
  <c r="J24" i="2"/>
  <c r="J25" i="2"/>
  <c r="J26" i="2"/>
  <c r="J27" i="2"/>
  <c r="J28" i="2"/>
  <c r="J29" i="2"/>
  <c r="J30" i="2"/>
  <c r="J31" i="2"/>
  <c r="J32" i="2"/>
  <c r="J33" i="2"/>
  <c r="J34" i="2"/>
  <c r="J36" i="2"/>
  <c r="J37" i="2"/>
  <c r="J38" i="2"/>
  <c r="J39" i="2"/>
  <c r="J40" i="2"/>
  <c r="J42" i="2"/>
  <c r="J46" i="2"/>
  <c r="J47" i="2"/>
  <c r="J48" i="2"/>
  <c r="J49" i="2"/>
  <c r="J63" i="2"/>
  <c r="J64" i="2"/>
  <c r="J65" i="2"/>
  <c r="J66" i="2"/>
  <c r="J67" i="2"/>
  <c r="J68" i="2"/>
  <c r="J69" i="2"/>
  <c r="J72" i="2"/>
  <c r="J73" i="2"/>
  <c r="J74" i="2"/>
  <c r="J75" i="2"/>
  <c r="J76" i="2"/>
  <c r="J78" i="2"/>
  <c r="J79" i="2"/>
  <c r="J81" i="2"/>
  <c r="J82" i="2"/>
  <c r="J84" i="2"/>
  <c r="J85" i="2"/>
  <c r="J86" i="2"/>
  <c r="J88" i="2"/>
  <c r="J87" i="2" s="1"/>
  <c r="J97" i="2"/>
  <c r="J95" i="2" s="1"/>
  <c r="J100" i="2"/>
  <c r="J101" i="2"/>
  <c r="J103" i="2"/>
  <c r="J102" i="2" s="1"/>
  <c r="J105" i="2"/>
  <c r="J104" i="2" s="1"/>
  <c r="J18" i="2"/>
  <c r="F19" i="2"/>
  <c r="F20" i="2"/>
  <c r="F22" i="2"/>
  <c r="F24" i="2"/>
  <c r="F25" i="2"/>
  <c r="F26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2" i="2"/>
  <c r="F44" i="2"/>
  <c r="F45" i="2"/>
  <c r="F46" i="2"/>
  <c r="F47" i="2"/>
  <c r="F48" i="2"/>
  <c r="F49" i="2"/>
  <c r="F55" i="2"/>
  <c r="F63" i="2"/>
  <c r="F64" i="2"/>
  <c r="F65" i="2"/>
  <c r="F71" i="2"/>
  <c r="F72" i="2"/>
  <c r="F73" i="2"/>
  <c r="F74" i="2"/>
  <c r="F75" i="2"/>
  <c r="F76" i="2"/>
  <c r="F78" i="2"/>
  <c r="F79" i="2"/>
  <c r="F82" i="2"/>
  <c r="F84" i="2"/>
  <c r="F85" i="2"/>
  <c r="F86" i="2"/>
  <c r="F88" i="2"/>
  <c r="F90" i="2"/>
  <c r="F97" i="2"/>
  <c r="F95" i="2" s="1"/>
  <c r="F100" i="2"/>
  <c r="F101" i="2"/>
  <c r="F103" i="2"/>
  <c r="F105" i="2"/>
  <c r="F104" i="2" s="1"/>
  <c r="F87" i="2" l="1"/>
  <c r="F50" i="2"/>
  <c r="J50" i="2"/>
  <c r="J99" i="2"/>
  <c r="J80" i="2"/>
  <c r="J17" i="2"/>
  <c r="J83" i="2"/>
  <c r="F17" i="2"/>
  <c r="F99" i="2"/>
  <c r="F80" i="2"/>
  <c r="F83" i="2"/>
  <c r="F102" i="2"/>
</calcChain>
</file>

<file path=xl/sharedStrings.xml><?xml version="1.0" encoding="utf-8"?>
<sst xmlns="http://schemas.openxmlformats.org/spreadsheetml/2006/main" count="557" uniqueCount="206">
  <si>
    <r>
      <rPr>
        <sz val="11"/>
        <rFont val="Tahoma"/>
        <family val="2"/>
      </rPr>
      <t xml:space="preserve">PEMERINTAH KABUPATEN PURBALINGGA
</t>
    </r>
    <r>
      <rPr>
        <b/>
        <sz val="11"/>
        <rFont val="Tahoma"/>
        <family val="2"/>
      </rPr>
      <t xml:space="preserve">RSUD DR. R. GOETENG TEROENADIBRATA L
</t>
    </r>
    <r>
      <rPr>
        <sz val="11"/>
        <rFont val="Tahoma"/>
        <family val="2"/>
      </rPr>
      <t>RINCIAN RENCANA BISNIS DAN ANGGARAN ANGGARAN BELANJA PER KEGIATAN TAHUN ANGGARAN 2024</t>
    </r>
  </si>
  <si>
    <r>
      <rPr>
        <sz val="9"/>
        <rFont val="Tahoma"/>
        <family val="2"/>
      </rPr>
      <t>RBA BELANJA PERUBAHAN</t>
    </r>
  </si>
  <si>
    <t>Belanja Modal Alat Kedokteran Umum</t>
  </si>
  <si>
    <t>Belanja Modal Alat Kesehatan Kebidanan dan Penyakit Kandungan</t>
  </si>
  <si>
    <r>
      <t>Belanja Modal Alat Kedokteran Mata</t>
    </r>
    <r>
      <rPr>
        <i/>
        <sz val="8"/>
        <rFont val="Calibri"/>
        <family val="1"/>
      </rPr>
      <t/>
    </r>
  </si>
  <si>
    <t>Belanja Modal Alat Kedokteran Anak</t>
  </si>
  <si>
    <r>
      <t>Belanja Modal Alat Kedokteran Bedah</t>
    </r>
    <r>
      <rPr>
        <i/>
        <sz val="8"/>
        <rFont val="Calibri"/>
        <family val="1"/>
      </rPr>
      <t/>
    </r>
  </si>
  <si>
    <t>Belanja Modal Alat Kedokteran Jantung</t>
  </si>
  <si>
    <t>Belanja Modal Alat Kedokteran Bedah Ortopedi</t>
  </si>
  <si>
    <t>Belanja Alat/Bahan untuk Kegiatan Kantor-Alat/Bahan untuk Kegiatan Kantor Lainnya</t>
  </si>
  <si>
    <t>Kode</t>
  </si>
  <si>
    <t>Uraian</t>
  </si>
  <si>
    <t>Sebelum perubahan</t>
  </si>
  <si>
    <t>Sesudah Perubahan</t>
  </si>
  <si>
    <t>Tambah / Kurang</t>
  </si>
  <si>
    <t>Volume</t>
  </si>
  <si>
    <t>Satuan</t>
  </si>
  <si>
    <t>Harga</t>
  </si>
  <si>
    <t>Jumlah</t>
  </si>
  <si>
    <t>1</t>
  </si>
  <si>
    <t>6 = 3 x 5</t>
  </si>
  <si>
    <t>10 = 7 x 9</t>
  </si>
  <si>
    <t>Buah</t>
  </si>
  <si>
    <t>Set</t>
  </si>
  <si>
    <t>5.2.02.07.01.0001</t>
  </si>
  <si>
    <t>Paket</t>
  </si>
  <si>
    <t>Unit</t>
  </si>
  <si>
    <t>5.2.02.07.01.0002</t>
  </si>
  <si>
    <t>5.2.02.07.01.0004</t>
  </si>
  <si>
    <t>5.2.02.07.01.0005</t>
  </si>
  <si>
    <t>5.2.02.07.01.0007</t>
  </si>
  <si>
    <t>5.2.02.07.01.0010</t>
  </si>
  <si>
    <t>5.2.02.07.01.0014</t>
  </si>
  <si>
    <t>5.2.02.07.01.0023</t>
  </si>
  <si>
    <t>Pieces</t>
  </si>
  <si>
    <t>pieces</t>
  </si>
  <si>
    <t>Kit</t>
  </si>
  <si>
    <t>Kotak</t>
  </si>
  <si>
    <t>Pak</t>
  </si>
  <si>
    <t>5.2.02.07.01.0006</t>
  </si>
  <si>
    <t>Belanja Modal Alat Kedokteran THT</t>
  </si>
  <si>
    <r>
      <t>Purbalingga,      Agustus 2024</t>
    </r>
    <r>
      <rPr>
        <b/>
        <u/>
        <sz val="8"/>
        <rFont val="Arial"/>
        <family val="2"/>
      </rPr>
      <t/>
    </r>
  </si>
  <si>
    <t>drg. HANUNG WIKANTONO, MPPM</t>
  </si>
  <si>
    <t>NIP. 19670522 199212 1 001</t>
  </si>
  <si>
    <t xml:space="preserve">    Pinset Chirurgis 14 cm</t>
  </si>
  <si>
    <t xml:space="preserve">    Sonde Halfmoon</t>
  </si>
  <si>
    <t xml:space="preserve">    Straight Round Scalpel Handle</t>
  </si>
  <si>
    <t xml:space="preserve">    Alat Ukur Berat Badan / Timbangan Digital</t>
  </si>
  <si>
    <t xml:space="preserve">    Alat Ukur Cek Asam Urat</t>
  </si>
  <si>
    <t xml:space="preserve">    Alat Ukur Cek Kolesterol</t>
  </si>
  <si>
    <t xml:space="preserve">    Alat Ukur Panjang Badan</t>
  </si>
  <si>
    <t xml:space="preserve">    Bed Pasien 3 crank</t>
  </si>
  <si>
    <t xml:space="preserve">    Blanket Warmer</t>
  </si>
  <si>
    <t xml:space="preserve">    Blender Obat</t>
  </si>
  <si>
    <t xml:space="preserve">    Creatin Eppendorf Kit</t>
  </si>
  <si>
    <t xml:space="preserve">    ECG</t>
  </si>
  <si>
    <t xml:space="preserve">    Elektrokardiography</t>
  </si>
  <si>
    <t xml:space="preserve">    Flowmeter</t>
  </si>
  <si>
    <t xml:space="preserve">    HBSAg Kit</t>
  </si>
  <si>
    <t xml:space="preserve">   Infus Pump</t>
  </si>
  <si>
    <t xml:space="preserve">   Manometer dinding / Pulse Oksimeter</t>
  </si>
  <si>
    <t xml:space="preserve">   Meja EKG</t>
  </si>
  <si>
    <t xml:space="preserve">   Micropipet 20 200 mikron</t>
  </si>
  <si>
    <t xml:space="preserve">   Micropipet 25 mikron</t>
  </si>
  <si>
    <t xml:space="preserve">   Micropipet 5 mikron</t>
  </si>
  <si>
    <t xml:space="preserve">   Micropipet 50 mikron</t>
  </si>
  <si>
    <t xml:space="preserve">   Regulator Tabung Oksigen</t>
  </si>
  <si>
    <t xml:space="preserve">   Standar Infus</t>
  </si>
  <si>
    <t xml:space="preserve">   Stetoskop</t>
  </si>
  <si>
    <t xml:space="preserve">   Stetoskop Bayi</t>
  </si>
  <si>
    <t xml:space="preserve">   Stetoskop dewasa</t>
  </si>
  <si>
    <t xml:space="preserve">   Suction Pump</t>
  </si>
  <si>
    <t xml:space="preserve">   Syring Pump</t>
  </si>
  <si>
    <t xml:space="preserve">   Tensimeter Mobile</t>
  </si>
  <si>
    <t xml:space="preserve">   Tensimeter Digital </t>
  </si>
  <si>
    <t xml:space="preserve">   Termometer Sensor</t>
  </si>
  <si>
    <t xml:space="preserve">   Citoject</t>
  </si>
  <si>
    <t xml:space="preserve">   Scaller</t>
  </si>
  <si>
    <t xml:space="preserve">   Basic set</t>
  </si>
  <si>
    <t xml:space="preserve">   Set bedah anak</t>
  </si>
  <si>
    <t xml:space="preserve">   Set Orthopedi</t>
  </si>
  <si>
    <t xml:space="preserve">   Curettage Set</t>
  </si>
  <si>
    <t xml:space="preserve">   Stetoscope Bayi</t>
  </si>
  <si>
    <t xml:space="preserve">   Tempat Tidur Bersalin</t>
  </si>
  <si>
    <t xml:space="preserve">    Rhinofaringoskopi Alat Bantu Dengar</t>
  </si>
  <si>
    <t xml:space="preserve">    Kamera intra oral + LCD</t>
  </si>
  <si>
    <t xml:space="preserve"> '   Video Laringoscopy</t>
  </si>
  <si>
    <t xml:space="preserve">    Bangku Optik</t>
  </si>
  <si>
    <t xml:space="preserve">    PACHO 1 Set</t>
  </si>
  <si>
    <t xml:space="preserve">    Trial Lens</t>
  </si>
  <si>
    <t xml:space="preserve">   Accu Vein Anak</t>
  </si>
  <si>
    <t xml:space="preserve">   Pulse Oxymetri</t>
  </si>
  <si>
    <t xml:space="preserve">   Tensimeter Treadmill</t>
  </si>
  <si>
    <t xml:space="preserve">   Rebles Immobilisation</t>
  </si>
  <si>
    <t>Rp.4.163.841.000,00</t>
  </si>
  <si>
    <t>:    00.01.01 - PROGRAM PENUNJANG URUSAN PEMERINTAHAN DAERAH BLUD</t>
  </si>
  <si>
    <t>:    00.01.01.07 - Pengadaan Barang Milik Daerah Penunjang Urusan Pemerintah Daerah</t>
  </si>
  <si>
    <t>:    00.01.01.07.11 - Pengadaan Sarana dan Prasarana Pendukung Gedung Kantor atau Bangunan Lainnya</t>
  </si>
  <si>
    <t>:    Jasa Layanan BLUD</t>
  </si>
  <si>
    <t xml:space="preserve">Program    </t>
  </si>
  <si>
    <t xml:space="preserve">Kegiatan </t>
  </si>
  <si>
    <t xml:space="preserve">Sub Kegiatan </t>
  </si>
  <si>
    <t xml:space="preserve">Sumber Dana  </t>
  </si>
  <si>
    <r>
      <t>Belanja Modal Alat Kedokteran Gigi</t>
    </r>
    <r>
      <rPr>
        <i/>
        <sz val="8"/>
        <rFont val="Calibri"/>
        <family val="1"/>
      </rPr>
      <t/>
    </r>
  </si>
  <si>
    <t xml:space="preserve">    Kom bundar</t>
  </si>
  <si>
    <t xml:space="preserve">    Kom Kecil + Tutup 10 CM</t>
  </si>
  <si>
    <t xml:space="preserve">    Manometer Oksigen</t>
  </si>
  <si>
    <t xml:space="preserve">    Matras</t>
  </si>
  <si>
    <t xml:space="preserve">    Minesota</t>
  </si>
  <si>
    <t xml:space="preserve">    Nierbeken</t>
  </si>
  <si>
    <t xml:space="preserve">    Penlight</t>
  </si>
  <si>
    <t xml:space="preserve">    Pinset Dental</t>
  </si>
  <si>
    <t xml:space="preserve">    pispot stainless</t>
  </si>
  <si>
    <t xml:space="preserve">    Plato</t>
  </si>
  <si>
    <t xml:space="preserve">    Pulse Oxymetri</t>
  </si>
  <si>
    <t xml:space="preserve">    Roundburr 55 white hp7</t>
  </si>
  <si>
    <t xml:space="preserve">    Spatula Stainless</t>
  </si>
  <si>
    <t xml:space="preserve">    Termometer Digital Omron</t>
  </si>
  <si>
    <t xml:space="preserve">    Termometer Kulkas</t>
  </si>
  <si>
    <t xml:space="preserve">    Timbangan Badan</t>
  </si>
  <si>
    <t xml:space="preserve">    Torniquet</t>
  </si>
  <si>
    <t xml:space="preserve">    Tray Instrumen Datar</t>
  </si>
  <si>
    <t xml:space="preserve">   Urinal Plastik</t>
  </si>
  <si>
    <t xml:space="preserve">    Alat Kegiatan Kantor Lainnya</t>
  </si>
  <si>
    <t xml:space="preserve">    Bak Instrumen 20x7x3cm</t>
  </si>
  <si>
    <t xml:space="preserve">    Bak Instrumen 30 cm </t>
  </si>
  <si>
    <t xml:space="preserve">    Bard Parker Scalpel Handle </t>
  </si>
  <si>
    <t xml:space="preserve">    Bengkok</t>
  </si>
  <si>
    <t xml:space="preserve">    Ekskavator Dental</t>
  </si>
  <si>
    <t xml:space="preserve">    Fisuure burr white</t>
  </si>
  <si>
    <t xml:space="preserve">    Gunting Hecting Up 10cm</t>
  </si>
  <si>
    <t xml:space="preserve">    Gunting Plester</t>
  </si>
  <si>
    <t xml:space="preserve">    Kaca Mulut 1 handle</t>
  </si>
  <si>
    <t>Indikator</t>
  </si>
  <si>
    <t>Sebelum Perubahan</t>
  </si>
  <si>
    <t>Tolak Ukur Kinerja</t>
  </si>
  <si>
    <t>Target Kinerja</t>
  </si>
  <si>
    <t>Capaian Program</t>
  </si>
  <si>
    <t>Indeks Kepuasan Masyarakat</t>
  </si>
  <si>
    <t>83.5</t>
  </si>
  <si>
    <t>Masukan</t>
  </si>
  <si>
    <t>Tersedianya Dana</t>
  </si>
  <si>
    <t>Rp.2.663.000.000,00</t>
  </si>
  <si>
    <t>Keluaran</t>
  </si>
  <si>
    <t>Jumlah peralatan medis yang dibeli</t>
  </si>
  <si>
    <t>50 jenis</t>
  </si>
  <si>
    <t>Hasil</t>
  </si>
  <si>
    <t>Prosentase peralatan medis yang dibeli sesuai dengan yang direncanakan</t>
  </si>
  <si>
    <t>Kelompok Sasaran Kegiatan                                 :     Pasien RSUD dr. R. Goeteng Taroenadibrata Purbalingga</t>
  </si>
  <si>
    <t>5.1.02.01.01.0036</t>
  </si>
  <si>
    <t>JUMLAH BELANJA</t>
  </si>
  <si>
    <t xml:space="preserve">Program   </t>
  </si>
  <si>
    <t xml:space="preserve">Kegiatan  </t>
  </si>
  <si>
    <t xml:space="preserve">Sub Kegiatan  </t>
  </si>
  <si>
    <t>Kelompok Sasaran Kegiatan   :     Pasien RSUD</t>
  </si>
  <si>
    <t xml:space="preserve">    Bak Instrumen 20 cm</t>
  </si>
  <si>
    <t xml:space="preserve">    Bak Instrumen 30 cm</t>
  </si>
  <si>
    <t xml:space="preserve">    Urinal Plastik</t>
  </si>
  <si>
    <t xml:space="preserve">    Kom bundar 25cm</t>
  </si>
  <si>
    <t xml:space="preserve">   Manometer dinding</t>
  </si>
  <si>
    <t xml:space="preserve">   Bed Pasien</t>
  </si>
  <si>
    <t xml:space="preserve">   USG</t>
  </si>
  <si>
    <t>5.2.02.07.01.0029</t>
  </si>
  <si>
    <t>Belanja Modal Alat Kedokteran Lainnya</t>
  </si>
  <si>
    <t xml:space="preserve">   Spirometri</t>
  </si>
  <si>
    <t>43 Jenis</t>
  </si>
  <si>
    <t xml:space="preserve">    Termometer</t>
  </si>
  <si>
    <t xml:space="preserve">    Tray instrument datar</t>
  </si>
  <si>
    <t xml:space="preserve">    Kom kecil + tutup</t>
  </si>
  <si>
    <t xml:space="preserve">   Alat baca Rontgen</t>
  </si>
  <si>
    <t xml:space="preserve">   Apron</t>
  </si>
  <si>
    <t xml:space="preserve">   Stadiometri Seca</t>
  </si>
  <si>
    <t>Belanja Modal Alat Kedokteran Gigi</t>
  </si>
  <si>
    <t xml:space="preserve">   Crile wood Needle Holder 18cm</t>
  </si>
  <si>
    <t xml:space="preserve">   Double Ended Spoon Shaded Elevator 16,5 cm</t>
  </si>
  <si>
    <t xml:space="preserve">   Freer Periosteal Elevator</t>
  </si>
  <si>
    <t xml:space="preserve">   Halstead Haemostatic Forcep Curved 12,5 cm</t>
  </si>
  <si>
    <t xml:space="preserve">   Kaca Mulut</t>
  </si>
  <si>
    <t xml:space="preserve">   Light Curing</t>
  </si>
  <si>
    <t xml:space="preserve">   Periapikal</t>
  </si>
  <si>
    <t xml:space="preserve">   Pinset Gerald Chirurgis 17,5 cm</t>
  </si>
  <si>
    <t xml:space="preserve">   Basic Set</t>
  </si>
  <si>
    <t xml:space="preserve">   CTG</t>
  </si>
  <si>
    <t xml:space="preserve">   Tempat tidur bersalin</t>
  </si>
  <si>
    <t xml:space="preserve">    Chang Choper</t>
  </si>
  <si>
    <t>RBA BELANJA PERUBAHAN</t>
  </si>
  <si>
    <t>Purbalingga,     Juli  2025</t>
  </si>
  <si>
    <t>dr. SIGIT PURNOMOHADI, SP.PD</t>
  </si>
  <si>
    <t>NIP. 19720925 200212 1 005</t>
  </si>
  <si>
    <t>61 Jenis</t>
  </si>
  <si>
    <t>Rp.1.149.710.000,00</t>
  </si>
  <si>
    <t xml:space="preserve">    Standar Infus</t>
  </si>
  <si>
    <t xml:space="preserve">   Helmut Scissors</t>
  </si>
  <si>
    <t xml:space="preserve">   Straight Handpieces</t>
  </si>
  <si>
    <t xml:space="preserve">   Blender Obat</t>
  </si>
  <si>
    <t xml:space="preserve">   BVM</t>
  </si>
  <si>
    <t xml:space="preserve">   Nebulizer</t>
  </si>
  <si>
    <t xml:space="preserve">   Chalazion Forceps</t>
  </si>
  <si>
    <t xml:space="preserve">   Head Lamp</t>
  </si>
  <si>
    <t xml:space="preserve">   Alat ukur panjang bayi</t>
  </si>
  <si>
    <t xml:space="preserve">   Timbangan Bayi Laica</t>
  </si>
  <si>
    <t xml:space="preserve">   Tensimeter Besar</t>
  </si>
  <si>
    <r>
      <t xml:space="preserve">PEMERINTAH KABUPATEN PURBALINGGA
</t>
    </r>
    <r>
      <rPr>
        <b/>
        <sz val="14"/>
        <rFont val="Arial"/>
        <family val="2"/>
      </rPr>
      <t>RSUD dr. R. GOETENG TAROENADIBRATA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RINCIAN RENCANA BISNIS DAN ANGGARAN ANGGARAN BELANJA PERUBAHAN                                                                                            PER KEGIATAN TAHUN ANGGARAN 2025</t>
    </r>
  </si>
  <si>
    <t>:    02.01.02 - PROGRAM PELAYANAN KESEHATAN PADA RUMAH SAKIT DAERAH</t>
  </si>
  <si>
    <t>:    02.01.02.01 - Pelayanan Medik dan Penunjang Medik</t>
  </si>
  <si>
    <t>:    02.01.02.01.02 - Pelayanan Medik Spesialis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</si>
</sst>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19" x14ac:knownFonts="1">
    <font>
      <sz val="10"/>
      <color rgb="FF000000"/>
      <name val="Times New Roman"/>
      <charset val="204"/>
    </font>
    <font>
      <sz val="9"/>
      <name val="Tahoma"/>
      <family val="2"/>
    </font>
    <font>
      <b/>
      <sz val="9.5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11"/>
      <name val="Tahoma"/>
      <family val="2"/>
    </font>
    <font>
      <b/>
      <sz val="11"/>
      <name val="Tahoma"/>
      <family val="2"/>
    </font>
    <font>
      <i/>
      <sz val="8"/>
      <name val="Calibri"/>
      <family val="1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1" fontId="8" fillId="0" borderId="0" applyFont="0" applyFill="0" applyBorder="0" applyAlignment="0" applyProtection="0"/>
    <xf numFmtId="0" fontId="8" fillId="0" borderId="0"/>
  </cellStyleXfs>
  <cellXfs count="145">
    <xf numFmtId="0" fontId="0" fillId="0" borderId="0" xfId="0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top" wrapText="1"/>
    </xf>
    <xf numFmtId="0" fontId="11" fillId="0" borderId="0" xfId="2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center" wrapText="1"/>
    </xf>
    <xf numFmtId="9" fontId="4" fillId="0" borderId="12" xfId="0" applyNumberFormat="1" applyFont="1" applyFill="1" applyBorder="1" applyAlignment="1">
      <alignment vertical="center" shrinkToFit="1"/>
    </xf>
    <xf numFmtId="0" fontId="0" fillId="0" borderId="12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shrinkToFit="1"/>
    </xf>
    <xf numFmtId="1" fontId="10" fillId="0" borderId="2" xfId="0" applyNumberFormat="1" applyFont="1" applyFill="1" applyBorder="1" applyAlignment="1">
      <alignment horizontal="center" vertical="center" shrinkToFit="1"/>
    </xf>
    <xf numFmtId="164" fontId="9" fillId="0" borderId="2" xfId="0" applyNumberFormat="1" applyFont="1" applyFill="1" applyBorder="1" applyAlignment="1">
      <alignment horizontal="left" vertical="center" wrapText="1"/>
    </xf>
    <xf numFmtId="164" fontId="10" fillId="0" borderId="3" xfId="1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vertical="center" wrapText="1"/>
    </xf>
    <xf numFmtId="1" fontId="10" fillId="0" borderId="3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164" fontId="9" fillId="0" borderId="3" xfId="1" applyNumberFormat="1" applyFont="1" applyFill="1" applyBorder="1" applyAlignment="1">
      <alignment horizontal="left" vertical="center" wrapText="1"/>
    </xf>
    <xf numFmtId="164" fontId="10" fillId="0" borderId="3" xfId="1" applyNumberFormat="1" applyFont="1" applyFill="1" applyBorder="1" applyAlignment="1">
      <alignment horizontal="right" vertical="center" wrapText="1"/>
    </xf>
    <xf numFmtId="164" fontId="10" fillId="0" borderId="3" xfId="1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vertical="center" wrapText="1"/>
    </xf>
    <xf numFmtId="1" fontId="10" fillId="0" borderId="4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left" vertical="center" shrinkToFit="1"/>
    </xf>
    <xf numFmtId="164" fontId="10" fillId="0" borderId="4" xfId="1" applyNumberFormat="1" applyFont="1" applyFill="1" applyBorder="1" applyAlignment="1">
      <alignment horizontal="left" vertical="center"/>
    </xf>
    <xf numFmtId="164" fontId="10" fillId="0" borderId="4" xfId="1" applyNumberFormat="1" applyFont="1" applyFill="1" applyBorder="1" applyAlignment="1">
      <alignment horizontal="left" vertical="center" shrinkToFit="1"/>
    </xf>
    <xf numFmtId="164" fontId="10" fillId="0" borderId="4" xfId="1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/>
    </xf>
    <xf numFmtId="164" fontId="9" fillId="0" borderId="2" xfId="1" applyNumberFormat="1" applyFont="1" applyFill="1" applyBorder="1" applyAlignment="1">
      <alignment horizontal="left" vertical="center" wrapText="1"/>
    </xf>
    <xf numFmtId="164" fontId="10" fillId="0" borderId="3" xfId="1" applyNumberFormat="1" applyFont="1" applyFill="1" applyBorder="1" applyAlignment="1">
      <alignment horizontal="center" vertical="center" shrinkToFit="1"/>
    </xf>
    <xf numFmtId="164" fontId="10" fillId="0" borderId="4" xfId="1" applyNumberFormat="1" applyFont="1" applyFill="1" applyBorder="1" applyAlignment="1">
      <alignment horizontal="center" vertical="center" shrinkToFit="1"/>
    </xf>
    <xf numFmtId="4" fontId="9" fillId="0" borderId="15" xfId="0" applyNumberFormat="1" applyFont="1" applyFill="1" applyBorder="1" applyAlignment="1">
      <alignment vertical="center" shrinkToFit="1"/>
    </xf>
    <xf numFmtId="0" fontId="9" fillId="0" borderId="12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left" vertical="top"/>
    </xf>
    <xf numFmtId="0" fontId="11" fillId="0" borderId="16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horizontal="left" vertical="top"/>
    </xf>
    <xf numFmtId="0" fontId="11" fillId="0" borderId="6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quotePrefix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right" vertical="center" shrinkToFit="1"/>
    </xf>
    <xf numFmtId="164" fontId="10" fillId="0" borderId="2" xfId="1" applyNumberFormat="1" applyFont="1" applyFill="1" applyBorder="1" applyAlignment="1">
      <alignment horizontal="left" vertical="center" wrapText="1"/>
    </xf>
    <xf numFmtId="164" fontId="10" fillId="0" borderId="2" xfId="1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right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4" fontId="10" fillId="0" borderId="3" xfId="1" applyNumberFormat="1" applyFont="1" applyFill="1" applyBorder="1" applyAlignment="1">
      <alignment horizontal="right" vertical="center" shrinkToFit="1"/>
    </xf>
    <xf numFmtId="4" fontId="9" fillId="0" borderId="3" xfId="1" applyNumberFormat="1" applyFont="1" applyFill="1" applyBorder="1" applyAlignment="1">
      <alignment horizontal="right" vertical="center" shrinkToFit="1"/>
    </xf>
    <xf numFmtId="4" fontId="9" fillId="0" borderId="21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shrinkToFit="1"/>
    </xf>
    <xf numFmtId="1" fontId="10" fillId="0" borderId="28" xfId="0" applyNumberFormat="1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29" xfId="0" quotePrefix="1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horizontal="left" vertical="center" shrinkToFit="1"/>
    </xf>
    <xf numFmtId="4" fontId="10" fillId="0" borderId="29" xfId="1" applyNumberFormat="1" applyFont="1" applyFill="1" applyBorder="1" applyAlignment="1">
      <alignment horizontal="right" vertical="center" shrinkToFit="1"/>
    </xf>
    <xf numFmtId="164" fontId="9" fillId="0" borderId="3" xfId="1" applyNumberFormat="1" applyFont="1" applyFill="1" applyBorder="1" applyAlignment="1">
      <alignment horizontal="left" vertical="center"/>
    </xf>
    <xf numFmtId="164" fontId="10" fillId="0" borderId="3" xfId="1" applyNumberFormat="1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 wrapText="1"/>
    </xf>
    <xf numFmtId="0" fontId="13" fillId="0" borderId="16" xfId="2" applyFont="1" applyFill="1" applyBorder="1" applyAlignment="1">
      <alignment horizontal="center" wrapText="1"/>
    </xf>
    <xf numFmtId="0" fontId="10" fillId="0" borderId="6" xfId="2" applyFont="1" applyFill="1" applyBorder="1" applyAlignment="1">
      <alignment horizontal="center" wrapText="1"/>
    </xf>
    <xf numFmtId="0" fontId="10" fillId="0" borderId="15" xfId="2" applyFont="1" applyFill="1" applyBorder="1" applyAlignment="1">
      <alignment horizontal="center" wrapText="1"/>
    </xf>
    <xf numFmtId="9" fontId="11" fillId="0" borderId="1" xfId="0" applyNumberFormat="1" applyFont="1" applyFill="1" applyBorder="1" applyAlignment="1">
      <alignment horizontal="center" vertical="center" shrinkToFit="1"/>
    </xf>
    <xf numFmtId="164" fontId="9" fillId="0" borderId="10" xfId="1" applyNumberFormat="1" applyFont="1" applyFill="1" applyBorder="1" applyAlignment="1">
      <alignment horizontal="center" vertical="center" shrinkToFit="1"/>
    </xf>
    <xf numFmtId="164" fontId="9" fillId="0" borderId="6" xfId="1" applyNumberFormat="1" applyFont="1" applyFill="1" applyBorder="1" applyAlignment="1">
      <alignment horizontal="center" vertical="center" shrinkToFit="1"/>
    </xf>
    <xf numFmtId="164" fontId="9" fillId="0" borderId="11" xfId="1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1" fontId="10" fillId="0" borderId="29" xfId="0" applyNumberFormat="1" applyFont="1" applyFill="1" applyBorder="1" applyAlignment="1">
      <alignment horizontal="center" vertical="center" shrinkToFit="1"/>
    </xf>
    <xf numFmtId="0" fontId="13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9" fontId="10" fillId="0" borderId="1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shrinkToFi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194265</xdr:colOff>
      <xdr:row>0</xdr:row>
      <xdr:rowOff>110677</xdr:rowOff>
    </xdr:from>
    <xdr:ext cx="516342" cy="441773"/>
    <xdr:pic>
      <xdr:nvPicPr>
        <xdr:cNvPr id="83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5" y="110677"/>
          <a:ext cx="516342" cy="44177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194264</xdr:colOff>
      <xdr:row>0</xdr:row>
      <xdr:rowOff>110677</xdr:rowOff>
    </xdr:from>
    <xdr:ext cx="644321" cy="527498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4" y="110677"/>
          <a:ext cx="644321" cy="527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opLeftCell="A85" workbookViewId="0">
      <selection activeCell="B105" sqref="B105"/>
    </sheetView>
  </sheetViews>
  <sheetFormatPr defaultRowHeight="12.75" x14ac:dyDescent="0.2"/>
  <cols>
    <col min="1" max="1" width="16" customWidth="1"/>
    <col min="2" max="2" width="44.1640625" customWidth="1"/>
    <col min="3" max="3" width="8" customWidth="1"/>
    <col min="4" max="4" width="9.33203125" customWidth="1"/>
    <col min="5" max="5" width="11" customWidth="1"/>
    <col min="6" max="6" width="14.6640625" customWidth="1"/>
    <col min="7" max="7" width="7.6640625" customWidth="1"/>
    <col min="8" max="8" width="8.6640625" customWidth="1"/>
    <col min="9" max="9" width="12.6640625" customWidth="1"/>
    <col min="10" max="10" width="15.33203125" customWidth="1"/>
    <col min="11" max="11" width="18.6640625" customWidth="1"/>
  </cols>
  <sheetData>
    <row r="1" spans="1:12" ht="49.5" customHeight="1" x14ac:dyDescent="0.2">
      <c r="A1" s="11"/>
      <c r="B1" s="105" t="s">
        <v>0</v>
      </c>
      <c r="C1" s="105"/>
      <c r="D1" s="105"/>
      <c r="E1" s="105"/>
      <c r="F1" s="105"/>
      <c r="G1" s="105"/>
      <c r="H1" s="105"/>
      <c r="I1" s="105"/>
      <c r="J1" s="105"/>
      <c r="K1" s="10" t="s">
        <v>1</v>
      </c>
      <c r="L1" s="4"/>
    </row>
    <row r="2" spans="1:12" ht="17.25" customHeight="1" x14ac:dyDescent="0.2">
      <c r="A2" s="41" t="s">
        <v>99</v>
      </c>
      <c r="B2" s="104" t="s">
        <v>95</v>
      </c>
      <c r="C2" s="104"/>
      <c r="D2" s="104"/>
      <c r="E2" s="104"/>
      <c r="F2" s="104"/>
      <c r="G2" s="104"/>
      <c r="H2" s="104"/>
      <c r="I2" s="104"/>
      <c r="J2" s="104"/>
      <c r="K2" s="104"/>
      <c r="L2" s="5"/>
    </row>
    <row r="3" spans="1:12" ht="18" customHeight="1" x14ac:dyDescent="0.2">
      <c r="A3" s="41" t="s">
        <v>100</v>
      </c>
      <c r="B3" s="104" t="s">
        <v>96</v>
      </c>
      <c r="C3" s="104"/>
      <c r="D3" s="104"/>
      <c r="E3" s="104"/>
      <c r="F3" s="104"/>
      <c r="G3" s="104"/>
      <c r="H3" s="104"/>
      <c r="I3" s="104"/>
      <c r="J3" s="104"/>
      <c r="K3" s="104"/>
      <c r="L3" s="5"/>
    </row>
    <row r="4" spans="1:12" ht="18" customHeight="1" x14ac:dyDescent="0.2">
      <c r="A4" s="41" t="s">
        <v>101</v>
      </c>
      <c r="B4" s="104" t="s">
        <v>97</v>
      </c>
      <c r="C4" s="104"/>
      <c r="D4" s="104"/>
      <c r="E4" s="104"/>
      <c r="F4" s="104"/>
      <c r="G4" s="104"/>
      <c r="H4" s="104"/>
      <c r="I4" s="104"/>
      <c r="J4" s="104"/>
      <c r="K4" s="104"/>
      <c r="L4" s="5"/>
    </row>
    <row r="5" spans="1:12" ht="18" customHeight="1" x14ac:dyDescent="0.2">
      <c r="A5" s="41" t="s">
        <v>102</v>
      </c>
      <c r="B5" s="104" t="s">
        <v>98</v>
      </c>
      <c r="C5" s="104"/>
      <c r="D5" s="104"/>
      <c r="E5" s="104"/>
      <c r="F5" s="104"/>
      <c r="G5" s="104"/>
      <c r="H5" s="104"/>
      <c r="I5" s="104"/>
      <c r="J5" s="104"/>
      <c r="K5" s="104"/>
      <c r="L5" s="5"/>
    </row>
    <row r="6" spans="1:12" ht="17.100000000000001" customHeight="1" x14ac:dyDescent="0.2">
      <c r="A6" s="124" t="s">
        <v>133</v>
      </c>
      <c r="B6" s="106" t="s">
        <v>134</v>
      </c>
      <c r="C6" s="106"/>
      <c r="D6" s="106"/>
      <c r="E6" s="106"/>
      <c r="F6" s="109" t="s">
        <v>13</v>
      </c>
      <c r="G6" s="110"/>
      <c r="H6" s="110"/>
      <c r="I6" s="110"/>
      <c r="J6" s="110"/>
      <c r="K6" s="111"/>
      <c r="L6" s="6"/>
    </row>
    <row r="7" spans="1:12" ht="17.100000000000001" customHeight="1" x14ac:dyDescent="0.2">
      <c r="A7" s="124"/>
      <c r="B7" s="106" t="s">
        <v>135</v>
      </c>
      <c r="C7" s="106"/>
      <c r="D7" s="106" t="s">
        <v>136</v>
      </c>
      <c r="E7" s="106"/>
      <c r="F7" s="106" t="s">
        <v>135</v>
      </c>
      <c r="G7" s="106"/>
      <c r="H7" s="106"/>
      <c r="I7" s="106"/>
      <c r="J7" s="106" t="s">
        <v>136</v>
      </c>
      <c r="K7" s="106"/>
      <c r="L7" s="6"/>
    </row>
    <row r="8" spans="1:12" ht="16.5" customHeight="1" x14ac:dyDescent="0.2">
      <c r="A8" s="1" t="s">
        <v>137</v>
      </c>
      <c r="B8" s="108" t="s">
        <v>138</v>
      </c>
      <c r="C8" s="108"/>
      <c r="D8" s="107" t="s">
        <v>139</v>
      </c>
      <c r="E8" s="107"/>
      <c r="F8" s="108" t="s">
        <v>138</v>
      </c>
      <c r="G8" s="108"/>
      <c r="H8" s="108"/>
      <c r="I8" s="108"/>
      <c r="J8" s="107" t="s">
        <v>139</v>
      </c>
      <c r="K8" s="107"/>
      <c r="L8" s="7"/>
    </row>
    <row r="9" spans="1:12" ht="16.5" customHeight="1" x14ac:dyDescent="0.2">
      <c r="A9" s="1" t="s">
        <v>140</v>
      </c>
      <c r="B9" s="108" t="s">
        <v>141</v>
      </c>
      <c r="C9" s="108"/>
      <c r="D9" s="107" t="s">
        <v>142</v>
      </c>
      <c r="E9" s="107"/>
      <c r="F9" s="108" t="s">
        <v>141</v>
      </c>
      <c r="G9" s="108"/>
      <c r="H9" s="108"/>
      <c r="I9" s="108"/>
      <c r="J9" s="107" t="s">
        <v>94</v>
      </c>
      <c r="K9" s="107"/>
      <c r="L9" s="7"/>
    </row>
    <row r="10" spans="1:12" ht="16.5" customHeight="1" x14ac:dyDescent="0.2">
      <c r="A10" s="1" t="s">
        <v>143</v>
      </c>
      <c r="B10" s="108" t="s">
        <v>144</v>
      </c>
      <c r="C10" s="108"/>
      <c r="D10" s="107" t="s">
        <v>145</v>
      </c>
      <c r="E10" s="107"/>
      <c r="F10" s="108" t="s">
        <v>144</v>
      </c>
      <c r="G10" s="108"/>
      <c r="H10" s="108"/>
      <c r="I10" s="108"/>
      <c r="J10" s="107" t="s">
        <v>145</v>
      </c>
      <c r="K10" s="107"/>
      <c r="L10" s="7"/>
    </row>
    <row r="11" spans="1:12" ht="32.25" customHeight="1" x14ac:dyDescent="0.2">
      <c r="A11" s="1" t="s">
        <v>146</v>
      </c>
      <c r="B11" s="108" t="s">
        <v>147</v>
      </c>
      <c r="C11" s="108"/>
      <c r="D11" s="118">
        <v>1</v>
      </c>
      <c r="E11" s="118"/>
      <c r="F11" s="108" t="s">
        <v>147</v>
      </c>
      <c r="G11" s="108"/>
      <c r="H11" s="108"/>
      <c r="I11" s="108"/>
      <c r="J11" s="118">
        <v>1</v>
      </c>
      <c r="K11" s="118"/>
      <c r="L11" s="8"/>
    </row>
    <row r="12" spans="1:12" ht="16.5" customHeight="1" x14ac:dyDescent="0.2">
      <c r="A12" s="108" t="s">
        <v>148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5"/>
    </row>
    <row r="13" spans="1:12" ht="13.5" customHeight="1" x14ac:dyDescent="0.2">
      <c r="A13" s="106" t="s">
        <v>10</v>
      </c>
      <c r="B13" s="106" t="s">
        <v>11</v>
      </c>
      <c r="C13" s="106" t="s">
        <v>12</v>
      </c>
      <c r="D13" s="106"/>
      <c r="E13" s="106"/>
      <c r="F13" s="106"/>
      <c r="G13" s="106" t="s">
        <v>13</v>
      </c>
      <c r="H13" s="106"/>
      <c r="I13" s="106"/>
      <c r="J13" s="106"/>
      <c r="K13" s="106" t="s">
        <v>14</v>
      </c>
      <c r="L13" s="9"/>
    </row>
    <row r="14" spans="1:12" ht="14.25" customHeight="1" x14ac:dyDescent="0.2">
      <c r="A14" s="106"/>
      <c r="B14" s="106"/>
      <c r="C14" s="1" t="s">
        <v>15</v>
      </c>
      <c r="D14" s="1" t="s">
        <v>16</v>
      </c>
      <c r="E14" s="1" t="s">
        <v>17</v>
      </c>
      <c r="F14" s="1" t="s">
        <v>18</v>
      </c>
      <c r="G14" s="1" t="s">
        <v>15</v>
      </c>
      <c r="H14" s="1" t="s">
        <v>16</v>
      </c>
      <c r="I14" s="1" t="s">
        <v>17</v>
      </c>
      <c r="J14" s="1" t="s">
        <v>18</v>
      </c>
      <c r="K14" s="106"/>
      <c r="L14" s="9"/>
    </row>
    <row r="15" spans="1:12" ht="13.7" customHeight="1" x14ac:dyDescent="0.2">
      <c r="A15" s="12" t="s">
        <v>19</v>
      </c>
      <c r="B15" s="13">
        <v>2</v>
      </c>
      <c r="C15" s="13">
        <v>3</v>
      </c>
      <c r="D15" s="13">
        <v>4</v>
      </c>
      <c r="E15" s="13">
        <v>5</v>
      </c>
      <c r="F15" s="12" t="s">
        <v>20</v>
      </c>
      <c r="G15" s="13">
        <v>7</v>
      </c>
      <c r="H15" s="13">
        <v>8</v>
      </c>
      <c r="I15" s="13">
        <v>9</v>
      </c>
      <c r="J15" s="12" t="s">
        <v>21</v>
      </c>
      <c r="K15" s="13">
        <v>11</v>
      </c>
      <c r="L15" s="9"/>
    </row>
    <row r="16" spans="1:12" ht="13.7" customHeight="1" x14ac:dyDescent="0.2">
      <c r="A16" s="14"/>
      <c r="B16" s="15"/>
      <c r="C16" s="15"/>
      <c r="D16" s="15"/>
      <c r="E16" s="15"/>
      <c r="F16" s="14"/>
      <c r="G16" s="15"/>
      <c r="H16" s="15"/>
      <c r="I16" s="15"/>
      <c r="J16" s="14"/>
      <c r="K16" s="15"/>
      <c r="L16" s="9"/>
    </row>
    <row r="17" spans="1:12" ht="25.5" customHeight="1" x14ac:dyDescent="0.2">
      <c r="A17" s="42" t="s">
        <v>149</v>
      </c>
      <c r="B17" s="43" t="s">
        <v>9</v>
      </c>
      <c r="C17" s="16"/>
      <c r="D17" s="16"/>
      <c r="E17" s="16"/>
      <c r="F17" s="17">
        <f>SUM(F18:F49)</f>
        <v>40687000</v>
      </c>
      <c r="G17" s="17"/>
      <c r="H17" s="17"/>
      <c r="I17" s="17"/>
      <c r="J17" s="17">
        <f>SUM(J18:J49)</f>
        <v>63440000</v>
      </c>
      <c r="K17" s="48">
        <f>SUM(K18:K49)</f>
        <v>22753000</v>
      </c>
      <c r="L17" s="9"/>
    </row>
    <row r="18" spans="1:12" ht="13.7" customHeight="1" x14ac:dyDescent="0.2">
      <c r="A18" s="19"/>
      <c r="B18" s="20" t="s">
        <v>123</v>
      </c>
      <c r="C18" s="21">
        <v>1</v>
      </c>
      <c r="D18" s="22" t="s">
        <v>25</v>
      </c>
      <c r="E18" s="23">
        <v>334000</v>
      </c>
      <c r="F18" s="18">
        <f>E18*C18</f>
        <v>334000</v>
      </c>
      <c r="G18" s="21">
        <v>1</v>
      </c>
      <c r="H18" s="22" t="s">
        <v>25</v>
      </c>
      <c r="I18" s="23">
        <v>8885000</v>
      </c>
      <c r="J18" s="18">
        <f>I18*G18</f>
        <v>8885000</v>
      </c>
      <c r="K18" s="49">
        <f>J18-F18</f>
        <v>8551000</v>
      </c>
      <c r="L18" s="9"/>
    </row>
    <row r="19" spans="1:12" ht="13.7" customHeight="1" x14ac:dyDescent="0.2">
      <c r="A19" s="19"/>
      <c r="B19" s="20" t="s">
        <v>124</v>
      </c>
      <c r="C19" s="21">
        <v>10</v>
      </c>
      <c r="D19" s="22" t="s">
        <v>22</v>
      </c>
      <c r="E19" s="23">
        <v>100000</v>
      </c>
      <c r="F19" s="18">
        <f t="shared" ref="F19:F103" si="0">E19*C19</f>
        <v>1000000</v>
      </c>
      <c r="G19" s="21">
        <v>30</v>
      </c>
      <c r="H19" s="22" t="s">
        <v>22</v>
      </c>
      <c r="I19" s="23">
        <v>250000</v>
      </c>
      <c r="J19" s="18">
        <f t="shared" ref="J19:J105" si="1">I19*G19</f>
        <v>7500000</v>
      </c>
      <c r="K19" s="49">
        <f t="shared" ref="K19:K49" si="2">J19-F19</f>
        <v>6500000</v>
      </c>
      <c r="L19" s="9"/>
    </row>
    <row r="20" spans="1:12" ht="13.7" customHeight="1" x14ac:dyDescent="0.2">
      <c r="A20" s="19"/>
      <c r="B20" s="20" t="s">
        <v>125</v>
      </c>
      <c r="C20" s="21">
        <v>5</v>
      </c>
      <c r="D20" s="22" t="s">
        <v>22</v>
      </c>
      <c r="E20" s="23">
        <v>100000</v>
      </c>
      <c r="F20" s="18">
        <f t="shared" si="0"/>
        <v>500000</v>
      </c>
      <c r="G20" s="21">
        <v>10</v>
      </c>
      <c r="H20" s="22" t="s">
        <v>22</v>
      </c>
      <c r="I20" s="23">
        <v>100000</v>
      </c>
      <c r="J20" s="18">
        <f t="shared" si="1"/>
        <v>1000000</v>
      </c>
      <c r="K20" s="49">
        <f t="shared" si="2"/>
        <v>500000</v>
      </c>
      <c r="L20" s="9"/>
    </row>
    <row r="21" spans="1:12" ht="13.7" customHeight="1" x14ac:dyDescent="0.2">
      <c r="A21" s="19"/>
      <c r="B21" s="20" t="s">
        <v>126</v>
      </c>
      <c r="C21" s="21"/>
      <c r="D21" s="22"/>
      <c r="E21" s="23"/>
      <c r="F21" s="18"/>
      <c r="G21" s="21">
        <v>5</v>
      </c>
      <c r="H21" s="22" t="s">
        <v>34</v>
      </c>
      <c r="I21" s="23">
        <v>230000</v>
      </c>
      <c r="J21" s="18">
        <f t="shared" si="1"/>
        <v>1150000</v>
      </c>
      <c r="K21" s="49">
        <f t="shared" si="2"/>
        <v>1150000</v>
      </c>
      <c r="L21" s="9"/>
    </row>
    <row r="22" spans="1:12" ht="13.7" customHeight="1" x14ac:dyDescent="0.2">
      <c r="A22" s="19"/>
      <c r="B22" s="20" t="s">
        <v>127</v>
      </c>
      <c r="C22" s="21">
        <v>10</v>
      </c>
      <c r="D22" s="22" t="s">
        <v>22</v>
      </c>
      <c r="E22" s="23">
        <v>100000</v>
      </c>
      <c r="F22" s="18">
        <f t="shared" si="0"/>
        <v>1000000</v>
      </c>
      <c r="G22" s="21">
        <v>10</v>
      </c>
      <c r="H22" s="22" t="s">
        <v>22</v>
      </c>
      <c r="I22" s="23">
        <v>100000</v>
      </c>
      <c r="J22" s="18">
        <f t="shared" si="1"/>
        <v>1000000</v>
      </c>
      <c r="K22" s="49">
        <f t="shared" si="2"/>
        <v>0</v>
      </c>
      <c r="L22" s="9"/>
    </row>
    <row r="23" spans="1:12" ht="13.7" customHeight="1" x14ac:dyDescent="0.2">
      <c r="A23" s="19"/>
      <c r="B23" s="20" t="s">
        <v>128</v>
      </c>
      <c r="C23" s="21"/>
      <c r="D23" s="22"/>
      <c r="E23" s="23"/>
      <c r="F23" s="18"/>
      <c r="G23" s="21">
        <v>5</v>
      </c>
      <c r="H23" s="22" t="s">
        <v>34</v>
      </c>
      <c r="I23" s="23">
        <v>380000</v>
      </c>
      <c r="J23" s="18">
        <f t="shared" si="1"/>
        <v>1900000</v>
      </c>
      <c r="K23" s="49">
        <f t="shared" si="2"/>
        <v>1900000</v>
      </c>
      <c r="L23" s="9"/>
    </row>
    <row r="24" spans="1:12" ht="13.7" customHeight="1" x14ac:dyDescent="0.2">
      <c r="A24" s="19"/>
      <c r="B24" s="20" t="s">
        <v>129</v>
      </c>
      <c r="C24" s="21">
        <v>1</v>
      </c>
      <c r="D24" s="22" t="s">
        <v>23</v>
      </c>
      <c r="E24" s="23">
        <v>480000</v>
      </c>
      <c r="F24" s="18">
        <f t="shared" si="0"/>
        <v>480000</v>
      </c>
      <c r="G24" s="21">
        <v>0</v>
      </c>
      <c r="H24" s="22"/>
      <c r="I24" s="23">
        <v>0</v>
      </c>
      <c r="J24" s="18">
        <f t="shared" si="1"/>
        <v>0</v>
      </c>
      <c r="K24" s="49">
        <f t="shared" si="2"/>
        <v>-480000</v>
      </c>
      <c r="L24" s="9"/>
    </row>
    <row r="25" spans="1:12" ht="13.7" customHeight="1" x14ac:dyDescent="0.2">
      <c r="A25" s="19"/>
      <c r="B25" s="20" t="s">
        <v>130</v>
      </c>
      <c r="C25" s="21">
        <v>10</v>
      </c>
      <c r="D25" s="22" t="s">
        <v>22</v>
      </c>
      <c r="E25" s="23">
        <v>46000</v>
      </c>
      <c r="F25" s="18">
        <f t="shared" si="0"/>
        <v>460000</v>
      </c>
      <c r="G25" s="21">
        <v>10</v>
      </c>
      <c r="H25" s="22" t="s">
        <v>22</v>
      </c>
      <c r="I25" s="23">
        <v>46000</v>
      </c>
      <c r="J25" s="18">
        <f t="shared" si="1"/>
        <v>460000</v>
      </c>
      <c r="K25" s="49">
        <f t="shared" si="2"/>
        <v>0</v>
      </c>
      <c r="L25" s="9"/>
    </row>
    <row r="26" spans="1:12" ht="13.7" customHeight="1" x14ac:dyDescent="0.2">
      <c r="A26" s="19"/>
      <c r="B26" s="20" t="s">
        <v>131</v>
      </c>
      <c r="C26" s="21">
        <v>10</v>
      </c>
      <c r="D26" s="22" t="s">
        <v>22</v>
      </c>
      <c r="E26" s="23">
        <v>100000</v>
      </c>
      <c r="F26" s="18">
        <f t="shared" si="0"/>
        <v>1000000</v>
      </c>
      <c r="G26" s="21">
        <v>5</v>
      </c>
      <c r="H26" s="22" t="s">
        <v>22</v>
      </c>
      <c r="I26" s="23">
        <v>200000</v>
      </c>
      <c r="J26" s="18">
        <f t="shared" si="1"/>
        <v>1000000</v>
      </c>
      <c r="K26" s="49">
        <f t="shared" si="2"/>
        <v>0</v>
      </c>
      <c r="L26" s="9"/>
    </row>
    <row r="27" spans="1:12" ht="13.7" customHeight="1" x14ac:dyDescent="0.2">
      <c r="A27" s="19"/>
      <c r="B27" s="20" t="s">
        <v>132</v>
      </c>
      <c r="C27" s="21">
        <v>5</v>
      </c>
      <c r="D27" s="22" t="s">
        <v>22</v>
      </c>
      <c r="E27" s="23">
        <v>110000</v>
      </c>
      <c r="F27" s="18">
        <f t="shared" si="0"/>
        <v>550000</v>
      </c>
      <c r="G27" s="21">
        <v>5</v>
      </c>
      <c r="H27" s="22" t="s">
        <v>22</v>
      </c>
      <c r="I27" s="23">
        <v>140000</v>
      </c>
      <c r="J27" s="18">
        <f t="shared" si="1"/>
        <v>700000</v>
      </c>
      <c r="K27" s="49">
        <f t="shared" si="2"/>
        <v>150000</v>
      </c>
      <c r="L27" s="9"/>
    </row>
    <row r="28" spans="1:12" ht="15.75" customHeight="1" x14ac:dyDescent="0.2">
      <c r="A28" s="19"/>
      <c r="B28" s="20" t="s">
        <v>104</v>
      </c>
      <c r="C28" s="21">
        <v>5</v>
      </c>
      <c r="D28" s="22" t="s">
        <v>22</v>
      </c>
      <c r="E28" s="23">
        <v>350000</v>
      </c>
      <c r="F28" s="18">
        <f t="shared" si="0"/>
        <v>1750000</v>
      </c>
      <c r="G28" s="21">
        <v>5</v>
      </c>
      <c r="H28" s="22" t="s">
        <v>22</v>
      </c>
      <c r="I28" s="23">
        <v>250000</v>
      </c>
      <c r="J28" s="18">
        <f t="shared" si="1"/>
        <v>1250000</v>
      </c>
      <c r="K28" s="49">
        <f t="shared" si="2"/>
        <v>-500000</v>
      </c>
      <c r="L28" s="9"/>
    </row>
    <row r="29" spans="1:12" ht="14.45" customHeight="1" x14ac:dyDescent="0.2">
      <c r="A29" s="19"/>
      <c r="B29" s="20" t="s">
        <v>105</v>
      </c>
      <c r="C29" s="21">
        <v>10</v>
      </c>
      <c r="D29" s="22" t="s">
        <v>22</v>
      </c>
      <c r="E29" s="23">
        <v>100000</v>
      </c>
      <c r="F29" s="18">
        <f t="shared" si="0"/>
        <v>1000000</v>
      </c>
      <c r="G29" s="21">
        <v>6</v>
      </c>
      <c r="H29" s="22" t="s">
        <v>22</v>
      </c>
      <c r="I29" s="23">
        <v>250000</v>
      </c>
      <c r="J29" s="18">
        <f t="shared" si="1"/>
        <v>1500000</v>
      </c>
      <c r="K29" s="49">
        <f t="shared" si="2"/>
        <v>500000</v>
      </c>
      <c r="L29" s="9"/>
    </row>
    <row r="30" spans="1:12" ht="14.45" customHeight="1" x14ac:dyDescent="0.2">
      <c r="A30" s="19"/>
      <c r="B30" s="20" t="s">
        <v>106</v>
      </c>
      <c r="C30" s="21">
        <v>10</v>
      </c>
      <c r="D30" s="22" t="s">
        <v>22</v>
      </c>
      <c r="E30" s="23">
        <v>350000</v>
      </c>
      <c r="F30" s="18">
        <f t="shared" si="0"/>
        <v>3500000</v>
      </c>
      <c r="G30" s="21">
        <v>10</v>
      </c>
      <c r="H30" s="22" t="s">
        <v>22</v>
      </c>
      <c r="I30" s="23">
        <v>100000</v>
      </c>
      <c r="J30" s="18">
        <f t="shared" si="1"/>
        <v>1000000</v>
      </c>
      <c r="K30" s="49">
        <f t="shared" si="2"/>
        <v>-2500000</v>
      </c>
      <c r="L30" s="9"/>
    </row>
    <row r="31" spans="1:12" ht="14.45" customHeight="1" x14ac:dyDescent="0.2">
      <c r="A31" s="57"/>
      <c r="B31" s="31" t="s">
        <v>107</v>
      </c>
      <c r="C31" s="32">
        <v>2</v>
      </c>
      <c r="D31" s="33" t="s">
        <v>22</v>
      </c>
      <c r="E31" s="58">
        <v>3000000</v>
      </c>
      <c r="F31" s="37">
        <f t="shared" si="0"/>
        <v>6000000</v>
      </c>
      <c r="G31" s="32">
        <v>2</v>
      </c>
      <c r="H31" s="33" t="s">
        <v>22</v>
      </c>
      <c r="I31" s="58">
        <v>3000000</v>
      </c>
      <c r="J31" s="37">
        <f t="shared" si="1"/>
        <v>6000000</v>
      </c>
      <c r="K31" s="50">
        <f t="shared" si="2"/>
        <v>0</v>
      </c>
      <c r="L31" s="9"/>
    </row>
    <row r="32" spans="1:12" ht="14.45" customHeight="1" x14ac:dyDescent="0.2">
      <c r="A32" s="59"/>
      <c r="B32" s="60" t="s">
        <v>108</v>
      </c>
      <c r="C32" s="16">
        <v>5</v>
      </c>
      <c r="D32" s="42" t="s">
        <v>22</v>
      </c>
      <c r="E32" s="61">
        <v>480000</v>
      </c>
      <c r="F32" s="62">
        <f t="shared" si="0"/>
        <v>2400000</v>
      </c>
      <c r="G32" s="16">
        <v>0</v>
      </c>
      <c r="H32" s="42" t="s">
        <v>22</v>
      </c>
      <c r="I32" s="61">
        <v>0</v>
      </c>
      <c r="J32" s="62">
        <f t="shared" si="1"/>
        <v>0</v>
      </c>
      <c r="K32" s="63">
        <f t="shared" si="2"/>
        <v>-2400000</v>
      </c>
      <c r="L32" s="9"/>
    </row>
    <row r="33" spans="1:12" ht="14.45" customHeight="1" x14ac:dyDescent="0.2">
      <c r="A33" s="19"/>
      <c r="B33" s="20" t="s">
        <v>109</v>
      </c>
      <c r="C33" s="21">
        <v>20</v>
      </c>
      <c r="D33" s="22" t="s">
        <v>22</v>
      </c>
      <c r="E33" s="23">
        <v>50000</v>
      </c>
      <c r="F33" s="18">
        <f t="shared" si="0"/>
        <v>1000000</v>
      </c>
      <c r="G33" s="21">
        <v>20</v>
      </c>
      <c r="H33" s="22" t="s">
        <v>22</v>
      </c>
      <c r="I33" s="23">
        <v>50000</v>
      </c>
      <c r="J33" s="18">
        <f t="shared" si="1"/>
        <v>1000000</v>
      </c>
      <c r="K33" s="49">
        <f t="shared" si="2"/>
        <v>0</v>
      </c>
      <c r="L33" s="9"/>
    </row>
    <row r="34" spans="1:12" ht="14.45" customHeight="1" x14ac:dyDescent="0.2">
      <c r="A34" s="19"/>
      <c r="B34" s="20" t="s">
        <v>110</v>
      </c>
      <c r="C34" s="21">
        <v>5</v>
      </c>
      <c r="D34" s="22" t="s">
        <v>22</v>
      </c>
      <c r="E34" s="23">
        <v>150000</v>
      </c>
      <c r="F34" s="18">
        <f t="shared" si="0"/>
        <v>750000</v>
      </c>
      <c r="G34" s="21">
        <v>5</v>
      </c>
      <c r="H34" s="22" t="s">
        <v>22</v>
      </c>
      <c r="I34" s="23">
        <v>150000</v>
      </c>
      <c r="J34" s="18">
        <f t="shared" si="1"/>
        <v>750000</v>
      </c>
      <c r="K34" s="49">
        <f t="shared" si="2"/>
        <v>0</v>
      </c>
      <c r="L34" s="9"/>
    </row>
    <row r="35" spans="1:12" ht="14.45" customHeight="1" x14ac:dyDescent="0.2">
      <c r="A35" s="19"/>
      <c r="B35" s="20" t="s">
        <v>44</v>
      </c>
      <c r="C35" s="21"/>
      <c r="D35" s="22"/>
      <c r="E35" s="23"/>
      <c r="F35" s="18"/>
      <c r="G35" s="21">
        <v>3</v>
      </c>
      <c r="H35" s="22" t="s">
        <v>35</v>
      </c>
      <c r="I35" s="23">
        <v>420000</v>
      </c>
      <c r="J35" s="18">
        <f t="shared" si="1"/>
        <v>1260000</v>
      </c>
      <c r="K35" s="49">
        <f t="shared" si="2"/>
        <v>1260000</v>
      </c>
      <c r="L35" s="9"/>
    </row>
    <row r="36" spans="1:12" ht="14.45" customHeight="1" x14ac:dyDescent="0.2">
      <c r="A36" s="19"/>
      <c r="B36" s="20" t="s">
        <v>111</v>
      </c>
      <c r="C36" s="21">
        <v>5</v>
      </c>
      <c r="D36" s="22" t="s">
        <v>22</v>
      </c>
      <c r="E36" s="23">
        <v>288000</v>
      </c>
      <c r="F36" s="18">
        <f t="shared" si="0"/>
        <v>1440000</v>
      </c>
      <c r="G36" s="21">
        <v>5</v>
      </c>
      <c r="H36" s="22" t="s">
        <v>22</v>
      </c>
      <c r="I36" s="23">
        <v>390000</v>
      </c>
      <c r="J36" s="18">
        <f t="shared" si="1"/>
        <v>1950000</v>
      </c>
      <c r="K36" s="49">
        <f t="shared" si="2"/>
        <v>510000</v>
      </c>
      <c r="L36" s="9"/>
    </row>
    <row r="37" spans="1:12" ht="14.45" customHeight="1" x14ac:dyDescent="0.2">
      <c r="A37" s="19"/>
      <c r="B37" s="20" t="s">
        <v>112</v>
      </c>
      <c r="C37" s="21">
        <v>4</v>
      </c>
      <c r="D37" s="22" t="s">
        <v>22</v>
      </c>
      <c r="E37" s="23">
        <v>400000</v>
      </c>
      <c r="F37" s="18">
        <f t="shared" si="0"/>
        <v>1600000</v>
      </c>
      <c r="G37" s="21">
        <v>20</v>
      </c>
      <c r="H37" s="22" t="s">
        <v>22</v>
      </c>
      <c r="I37" s="23">
        <v>250000</v>
      </c>
      <c r="J37" s="18">
        <f t="shared" si="1"/>
        <v>5000000</v>
      </c>
      <c r="K37" s="49">
        <f t="shared" si="2"/>
        <v>3400000</v>
      </c>
      <c r="L37" s="9"/>
    </row>
    <row r="38" spans="1:12" ht="14.45" customHeight="1" x14ac:dyDescent="0.2">
      <c r="A38" s="19"/>
      <c r="B38" s="20" t="s">
        <v>113</v>
      </c>
      <c r="C38" s="21">
        <v>10</v>
      </c>
      <c r="D38" s="22" t="s">
        <v>22</v>
      </c>
      <c r="E38" s="23">
        <v>222500</v>
      </c>
      <c r="F38" s="18">
        <f t="shared" si="0"/>
        <v>2225000</v>
      </c>
      <c r="G38" s="21">
        <v>6</v>
      </c>
      <c r="H38" s="22" t="s">
        <v>26</v>
      </c>
      <c r="I38" s="23">
        <v>495000</v>
      </c>
      <c r="J38" s="18">
        <f t="shared" si="1"/>
        <v>2970000</v>
      </c>
      <c r="K38" s="49">
        <f t="shared" si="2"/>
        <v>745000</v>
      </c>
      <c r="L38" s="9"/>
    </row>
    <row r="39" spans="1:12" ht="14.45" customHeight="1" x14ac:dyDescent="0.2">
      <c r="A39" s="19"/>
      <c r="B39" s="20" t="s">
        <v>114</v>
      </c>
      <c r="C39" s="21">
        <v>10</v>
      </c>
      <c r="D39" s="22" t="s">
        <v>22</v>
      </c>
      <c r="E39" s="23">
        <v>470000</v>
      </c>
      <c r="F39" s="18">
        <f t="shared" si="0"/>
        <v>4700000</v>
      </c>
      <c r="G39" s="21">
        <v>10</v>
      </c>
      <c r="H39" s="22" t="s">
        <v>22</v>
      </c>
      <c r="I39" s="23">
        <v>260000</v>
      </c>
      <c r="J39" s="18">
        <f t="shared" si="1"/>
        <v>2600000</v>
      </c>
      <c r="K39" s="49">
        <f t="shared" si="2"/>
        <v>-2100000</v>
      </c>
      <c r="L39" s="9"/>
    </row>
    <row r="40" spans="1:12" ht="14.45" customHeight="1" x14ac:dyDescent="0.2">
      <c r="A40" s="19"/>
      <c r="B40" s="20" t="s">
        <v>115</v>
      </c>
      <c r="C40" s="21">
        <v>11</v>
      </c>
      <c r="D40" s="22" t="s">
        <v>23</v>
      </c>
      <c r="E40" s="23">
        <v>48000</v>
      </c>
      <c r="F40" s="18">
        <f t="shared" si="0"/>
        <v>528000</v>
      </c>
      <c r="G40" s="21">
        <v>0</v>
      </c>
      <c r="H40" s="22" t="s">
        <v>23</v>
      </c>
      <c r="I40" s="23">
        <v>0</v>
      </c>
      <c r="J40" s="18">
        <f t="shared" si="1"/>
        <v>0</v>
      </c>
      <c r="K40" s="49">
        <f t="shared" si="2"/>
        <v>-528000</v>
      </c>
      <c r="L40" s="9"/>
    </row>
    <row r="41" spans="1:12" ht="14.45" customHeight="1" x14ac:dyDescent="0.2">
      <c r="A41" s="19"/>
      <c r="B41" s="20" t="s">
        <v>45</v>
      </c>
      <c r="C41" s="21"/>
      <c r="D41" s="22"/>
      <c r="E41" s="23"/>
      <c r="F41" s="18"/>
      <c r="G41" s="21">
        <v>5</v>
      </c>
      <c r="H41" s="22" t="s">
        <v>35</v>
      </c>
      <c r="I41" s="23">
        <v>210000</v>
      </c>
      <c r="J41" s="18">
        <f t="shared" si="1"/>
        <v>1050000</v>
      </c>
      <c r="K41" s="49">
        <f t="shared" si="2"/>
        <v>1050000</v>
      </c>
      <c r="L41" s="9"/>
    </row>
    <row r="42" spans="1:12" ht="14.45" customHeight="1" x14ac:dyDescent="0.2">
      <c r="A42" s="19"/>
      <c r="B42" s="20" t="s">
        <v>116</v>
      </c>
      <c r="C42" s="21">
        <v>6</v>
      </c>
      <c r="D42" s="22" t="s">
        <v>22</v>
      </c>
      <c r="E42" s="23">
        <v>330000</v>
      </c>
      <c r="F42" s="18">
        <f t="shared" si="0"/>
        <v>1980000</v>
      </c>
      <c r="G42" s="21">
        <v>6</v>
      </c>
      <c r="H42" s="22" t="s">
        <v>22</v>
      </c>
      <c r="I42" s="23">
        <v>330000</v>
      </c>
      <c r="J42" s="18">
        <f t="shared" si="1"/>
        <v>1980000</v>
      </c>
      <c r="K42" s="49">
        <f t="shared" si="2"/>
        <v>0</v>
      </c>
      <c r="L42" s="9"/>
    </row>
    <row r="43" spans="1:12" ht="14.45" customHeight="1" x14ac:dyDescent="0.2">
      <c r="A43" s="19"/>
      <c r="B43" s="20" t="s">
        <v>46</v>
      </c>
      <c r="C43" s="21"/>
      <c r="D43" s="22"/>
      <c r="E43" s="23"/>
      <c r="F43" s="18"/>
      <c r="G43" s="21">
        <v>2</v>
      </c>
      <c r="H43" s="22" t="s">
        <v>35</v>
      </c>
      <c r="I43" s="23">
        <v>250000</v>
      </c>
      <c r="J43" s="18">
        <f t="shared" si="1"/>
        <v>500000</v>
      </c>
      <c r="K43" s="49">
        <f t="shared" si="2"/>
        <v>500000</v>
      </c>
      <c r="L43" s="9"/>
    </row>
    <row r="44" spans="1:12" ht="14.45" customHeight="1" x14ac:dyDescent="0.2">
      <c r="A44" s="19"/>
      <c r="B44" s="20" t="s">
        <v>117</v>
      </c>
      <c r="C44" s="21">
        <v>20</v>
      </c>
      <c r="D44" s="22" t="s">
        <v>22</v>
      </c>
      <c r="E44" s="23">
        <v>145000</v>
      </c>
      <c r="F44" s="18">
        <f t="shared" si="0"/>
        <v>2900000</v>
      </c>
      <c r="G44" s="21">
        <v>2</v>
      </c>
      <c r="H44" s="22" t="s">
        <v>22</v>
      </c>
      <c r="I44" s="23">
        <v>480000</v>
      </c>
      <c r="J44" s="18">
        <f t="shared" si="1"/>
        <v>960000</v>
      </c>
      <c r="K44" s="49">
        <f t="shared" si="2"/>
        <v>-1940000</v>
      </c>
      <c r="L44" s="9"/>
    </row>
    <row r="45" spans="1:12" ht="14.45" customHeight="1" x14ac:dyDescent="0.2">
      <c r="A45" s="19"/>
      <c r="B45" s="20" t="s">
        <v>118</v>
      </c>
      <c r="C45" s="21">
        <v>8</v>
      </c>
      <c r="D45" s="22" t="s">
        <v>22</v>
      </c>
      <c r="E45" s="23">
        <v>30000</v>
      </c>
      <c r="F45" s="18">
        <f t="shared" si="0"/>
        <v>240000</v>
      </c>
      <c r="G45" s="21">
        <v>5</v>
      </c>
      <c r="H45" s="22" t="s">
        <v>22</v>
      </c>
      <c r="I45" s="23">
        <v>440000</v>
      </c>
      <c r="J45" s="18">
        <f t="shared" si="1"/>
        <v>2200000</v>
      </c>
      <c r="K45" s="49">
        <f t="shared" si="2"/>
        <v>1960000</v>
      </c>
      <c r="L45" s="9"/>
    </row>
    <row r="46" spans="1:12" ht="14.45" customHeight="1" x14ac:dyDescent="0.2">
      <c r="A46" s="19"/>
      <c r="B46" s="20" t="s">
        <v>119</v>
      </c>
      <c r="C46" s="21">
        <v>5</v>
      </c>
      <c r="D46" s="22" t="s">
        <v>22</v>
      </c>
      <c r="E46" s="23">
        <v>150000</v>
      </c>
      <c r="F46" s="18">
        <f t="shared" si="0"/>
        <v>750000</v>
      </c>
      <c r="G46" s="21">
        <v>30</v>
      </c>
      <c r="H46" s="22" t="s">
        <v>22</v>
      </c>
      <c r="I46" s="23">
        <v>150000</v>
      </c>
      <c r="J46" s="18">
        <f t="shared" si="1"/>
        <v>4500000</v>
      </c>
      <c r="K46" s="49">
        <f t="shared" si="2"/>
        <v>3750000</v>
      </c>
      <c r="L46" s="9"/>
    </row>
    <row r="47" spans="1:12" ht="14.45" customHeight="1" x14ac:dyDescent="0.2">
      <c r="A47" s="19"/>
      <c r="B47" s="20" t="s">
        <v>120</v>
      </c>
      <c r="C47" s="21">
        <v>20</v>
      </c>
      <c r="D47" s="22" t="s">
        <v>22</v>
      </c>
      <c r="E47" s="23">
        <v>30000</v>
      </c>
      <c r="F47" s="18">
        <f t="shared" si="0"/>
        <v>600000</v>
      </c>
      <c r="G47" s="21">
        <v>10</v>
      </c>
      <c r="H47" s="22" t="s">
        <v>22</v>
      </c>
      <c r="I47" s="23">
        <v>300000</v>
      </c>
      <c r="J47" s="18">
        <f t="shared" si="1"/>
        <v>3000000</v>
      </c>
      <c r="K47" s="49">
        <f t="shared" si="2"/>
        <v>2400000</v>
      </c>
      <c r="L47" s="9"/>
    </row>
    <row r="48" spans="1:12" ht="14.45" customHeight="1" x14ac:dyDescent="0.2">
      <c r="A48" s="19"/>
      <c r="B48" s="20" t="s">
        <v>121</v>
      </c>
      <c r="C48" s="21">
        <v>5</v>
      </c>
      <c r="D48" s="22" t="s">
        <v>22</v>
      </c>
      <c r="E48" s="23">
        <v>300000</v>
      </c>
      <c r="F48" s="18">
        <f t="shared" si="0"/>
        <v>1500000</v>
      </c>
      <c r="G48" s="21">
        <v>0</v>
      </c>
      <c r="H48" s="22" t="s">
        <v>22</v>
      </c>
      <c r="I48" s="23">
        <v>0</v>
      </c>
      <c r="J48" s="18">
        <f t="shared" si="1"/>
        <v>0</v>
      </c>
      <c r="K48" s="49">
        <f t="shared" si="2"/>
        <v>-1500000</v>
      </c>
      <c r="L48" s="9"/>
    </row>
    <row r="49" spans="1:12" ht="14.45" customHeight="1" x14ac:dyDescent="0.2">
      <c r="A49" s="19"/>
      <c r="B49" s="20" t="s">
        <v>122</v>
      </c>
      <c r="C49" s="21">
        <v>5</v>
      </c>
      <c r="D49" s="22" t="s">
        <v>22</v>
      </c>
      <c r="E49" s="23">
        <v>100000</v>
      </c>
      <c r="F49" s="18">
        <f t="shared" si="0"/>
        <v>500000</v>
      </c>
      <c r="G49" s="21">
        <v>5</v>
      </c>
      <c r="H49" s="22" t="s">
        <v>22</v>
      </c>
      <c r="I49" s="23">
        <v>75000</v>
      </c>
      <c r="J49" s="18">
        <f t="shared" si="1"/>
        <v>375000</v>
      </c>
      <c r="K49" s="49">
        <f t="shared" si="2"/>
        <v>-125000</v>
      </c>
      <c r="L49" s="9"/>
    </row>
    <row r="50" spans="1:12" ht="14.45" customHeight="1" x14ac:dyDescent="0.2">
      <c r="A50" s="22" t="s">
        <v>24</v>
      </c>
      <c r="B50" s="25" t="s">
        <v>2</v>
      </c>
      <c r="C50" s="38"/>
      <c r="D50" s="38"/>
      <c r="E50" s="26"/>
      <c r="F50" s="27">
        <f>SUM(F51:F79)</f>
        <v>597153000</v>
      </c>
      <c r="G50" s="39"/>
      <c r="H50" s="39"/>
      <c r="I50" s="27"/>
      <c r="J50" s="27">
        <f>SUM(J51:J79)</f>
        <v>798660000</v>
      </c>
      <c r="K50" s="27">
        <f>SUM(K51:K79)</f>
        <v>201507000</v>
      </c>
      <c r="L50" s="9"/>
    </row>
    <row r="51" spans="1:12" ht="14.45" customHeight="1" x14ac:dyDescent="0.2">
      <c r="A51" s="22"/>
      <c r="B51" s="20" t="s">
        <v>47</v>
      </c>
      <c r="C51" s="22"/>
      <c r="D51" s="22"/>
      <c r="E51" s="19"/>
      <c r="F51" s="18"/>
      <c r="G51" s="21">
        <v>1</v>
      </c>
      <c r="H51" s="22" t="s">
        <v>26</v>
      </c>
      <c r="I51" s="23">
        <v>1900000</v>
      </c>
      <c r="J51" s="18">
        <f t="shared" ref="J51:J60" si="3">I51*G51</f>
        <v>1900000</v>
      </c>
      <c r="K51" s="49">
        <f>J51-F51</f>
        <v>1900000</v>
      </c>
      <c r="L51" s="9"/>
    </row>
    <row r="52" spans="1:12" ht="14.45" customHeight="1" x14ac:dyDescent="0.2">
      <c r="A52" s="22"/>
      <c r="B52" s="20" t="s">
        <v>48</v>
      </c>
      <c r="C52" s="22"/>
      <c r="D52" s="22"/>
      <c r="E52" s="19"/>
      <c r="F52" s="18"/>
      <c r="G52" s="21">
        <v>1</v>
      </c>
      <c r="H52" s="22" t="s">
        <v>36</v>
      </c>
      <c r="I52" s="23">
        <v>1370000</v>
      </c>
      <c r="J52" s="18">
        <f t="shared" si="3"/>
        <v>1370000</v>
      </c>
      <c r="K52" s="49">
        <f t="shared" ref="K52:K79" si="4">J52-F52</f>
        <v>1370000</v>
      </c>
      <c r="L52" s="9"/>
    </row>
    <row r="53" spans="1:12" ht="14.45" customHeight="1" x14ac:dyDescent="0.2">
      <c r="A53" s="22"/>
      <c r="B53" s="20" t="s">
        <v>49</v>
      </c>
      <c r="C53" s="22"/>
      <c r="D53" s="22"/>
      <c r="E53" s="19"/>
      <c r="F53" s="18"/>
      <c r="G53" s="21">
        <v>2</v>
      </c>
      <c r="H53" s="22" t="s">
        <v>36</v>
      </c>
      <c r="I53" s="23">
        <v>1430000</v>
      </c>
      <c r="J53" s="18">
        <f t="shared" si="3"/>
        <v>2860000</v>
      </c>
      <c r="K53" s="49">
        <f t="shared" si="4"/>
        <v>2860000</v>
      </c>
      <c r="L53" s="9"/>
    </row>
    <row r="54" spans="1:12" ht="14.45" customHeight="1" x14ac:dyDescent="0.2">
      <c r="A54" s="22"/>
      <c r="B54" s="20" t="s">
        <v>50</v>
      </c>
      <c r="C54" s="22"/>
      <c r="D54" s="22"/>
      <c r="E54" s="19"/>
      <c r="F54" s="18"/>
      <c r="G54" s="21">
        <v>4</v>
      </c>
      <c r="H54" s="22" t="s">
        <v>26</v>
      </c>
      <c r="I54" s="23">
        <v>1200000</v>
      </c>
      <c r="J54" s="18">
        <f t="shared" si="3"/>
        <v>4800000</v>
      </c>
      <c r="K54" s="49">
        <f t="shared" si="4"/>
        <v>4800000</v>
      </c>
      <c r="L54" s="9"/>
    </row>
    <row r="55" spans="1:12" ht="14.45" customHeight="1" x14ac:dyDescent="0.2">
      <c r="A55" s="19"/>
      <c r="B55" s="20" t="s">
        <v>51</v>
      </c>
      <c r="C55" s="21">
        <v>14</v>
      </c>
      <c r="D55" s="22" t="s">
        <v>26</v>
      </c>
      <c r="E55" s="23">
        <v>26020000</v>
      </c>
      <c r="F55" s="18">
        <f t="shared" si="0"/>
        <v>364280000</v>
      </c>
      <c r="G55" s="21">
        <v>5</v>
      </c>
      <c r="H55" s="22" t="s">
        <v>26</v>
      </c>
      <c r="I55" s="23">
        <v>26020000</v>
      </c>
      <c r="J55" s="18">
        <f t="shared" si="3"/>
        <v>130100000</v>
      </c>
      <c r="K55" s="49">
        <f t="shared" si="4"/>
        <v>-234180000</v>
      </c>
      <c r="L55" s="9"/>
    </row>
    <row r="56" spans="1:12" ht="14.45" customHeight="1" x14ac:dyDescent="0.2">
      <c r="A56" s="19"/>
      <c r="B56" s="20" t="s">
        <v>52</v>
      </c>
      <c r="C56" s="21"/>
      <c r="D56" s="22"/>
      <c r="E56" s="23"/>
      <c r="F56" s="18"/>
      <c r="G56" s="21">
        <v>10</v>
      </c>
      <c r="H56" s="22" t="s">
        <v>26</v>
      </c>
      <c r="I56" s="23">
        <v>10980000</v>
      </c>
      <c r="J56" s="18">
        <f t="shared" si="3"/>
        <v>109800000</v>
      </c>
      <c r="K56" s="49">
        <f t="shared" si="4"/>
        <v>109800000</v>
      </c>
      <c r="L56" s="9"/>
    </row>
    <row r="57" spans="1:12" ht="14.45" customHeight="1" x14ac:dyDescent="0.2">
      <c r="A57" s="19"/>
      <c r="B57" s="20" t="s">
        <v>53</v>
      </c>
      <c r="C57" s="21"/>
      <c r="D57" s="22"/>
      <c r="E57" s="23"/>
      <c r="F57" s="18"/>
      <c r="G57" s="21">
        <v>2</v>
      </c>
      <c r="H57" s="22" t="s">
        <v>26</v>
      </c>
      <c r="I57" s="23">
        <v>1200000</v>
      </c>
      <c r="J57" s="18">
        <f t="shared" si="3"/>
        <v>2400000</v>
      </c>
      <c r="K57" s="49">
        <f t="shared" si="4"/>
        <v>2400000</v>
      </c>
      <c r="L57" s="9"/>
    </row>
    <row r="58" spans="1:12" ht="14.45" customHeight="1" x14ac:dyDescent="0.2">
      <c r="A58" s="19"/>
      <c r="B58" s="20" t="s">
        <v>54</v>
      </c>
      <c r="C58" s="21"/>
      <c r="D58" s="22"/>
      <c r="E58" s="23"/>
      <c r="F58" s="18"/>
      <c r="G58" s="21">
        <v>7</v>
      </c>
      <c r="H58" s="22" t="s">
        <v>23</v>
      </c>
      <c r="I58" s="23">
        <v>1680000</v>
      </c>
      <c r="J58" s="18">
        <f t="shared" si="3"/>
        <v>11760000</v>
      </c>
      <c r="K58" s="49">
        <f t="shared" si="4"/>
        <v>11760000</v>
      </c>
      <c r="L58" s="9"/>
    </row>
    <row r="59" spans="1:12" ht="14.45" customHeight="1" x14ac:dyDescent="0.2">
      <c r="A59" s="19"/>
      <c r="B59" s="20" t="s">
        <v>55</v>
      </c>
      <c r="C59" s="21"/>
      <c r="D59" s="22"/>
      <c r="E59" s="23"/>
      <c r="F59" s="18"/>
      <c r="G59" s="21">
        <v>2</v>
      </c>
      <c r="H59" s="22" t="s">
        <v>26</v>
      </c>
      <c r="I59" s="23">
        <v>33130000</v>
      </c>
      <c r="J59" s="18">
        <f t="shared" si="3"/>
        <v>66260000</v>
      </c>
      <c r="K59" s="49">
        <f t="shared" si="4"/>
        <v>66260000</v>
      </c>
      <c r="L59" s="9"/>
    </row>
    <row r="60" spans="1:12" ht="14.45" customHeight="1" x14ac:dyDescent="0.2">
      <c r="A60" s="19"/>
      <c r="B60" s="20" t="s">
        <v>56</v>
      </c>
      <c r="C60" s="21"/>
      <c r="D60" s="22"/>
      <c r="E60" s="23"/>
      <c r="F60" s="18"/>
      <c r="G60" s="21">
        <v>4</v>
      </c>
      <c r="H60" s="22" t="s">
        <v>26</v>
      </c>
      <c r="I60" s="23">
        <v>31240000</v>
      </c>
      <c r="J60" s="18">
        <f t="shared" si="3"/>
        <v>124960000</v>
      </c>
      <c r="K60" s="49">
        <f t="shared" si="4"/>
        <v>124960000</v>
      </c>
      <c r="L60" s="9"/>
    </row>
    <row r="61" spans="1:12" ht="14.45" customHeight="1" x14ac:dyDescent="0.2">
      <c r="A61" s="19"/>
      <c r="B61" s="20" t="s">
        <v>57</v>
      </c>
      <c r="C61" s="21"/>
      <c r="D61" s="22"/>
      <c r="E61" s="24"/>
      <c r="F61" s="18"/>
      <c r="G61" s="21">
        <v>20</v>
      </c>
      <c r="H61" s="22" t="s">
        <v>26</v>
      </c>
      <c r="I61" s="23">
        <v>2480000</v>
      </c>
      <c r="J61" s="18">
        <f t="shared" si="1"/>
        <v>49600000</v>
      </c>
      <c r="K61" s="49">
        <f t="shared" si="4"/>
        <v>49600000</v>
      </c>
      <c r="L61" s="9"/>
    </row>
    <row r="62" spans="1:12" ht="14.45" customHeight="1" x14ac:dyDescent="0.2">
      <c r="A62" s="19"/>
      <c r="B62" s="20" t="s">
        <v>58</v>
      </c>
      <c r="C62" s="21"/>
      <c r="D62" s="22"/>
      <c r="E62" s="24"/>
      <c r="F62" s="18"/>
      <c r="G62" s="21">
        <v>2</v>
      </c>
      <c r="H62" s="22" t="s">
        <v>37</v>
      </c>
      <c r="I62" s="23">
        <v>1490000</v>
      </c>
      <c r="J62" s="18">
        <f>I62*G62</f>
        <v>2980000</v>
      </c>
      <c r="K62" s="49">
        <f t="shared" si="4"/>
        <v>2980000</v>
      </c>
      <c r="L62" s="9"/>
    </row>
    <row r="63" spans="1:12" ht="14.45" customHeight="1" x14ac:dyDescent="0.2">
      <c r="A63" s="19"/>
      <c r="B63" s="20" t="s">
        <v>59</v>
      </c>
      <c r="C63" s="21">
        <v>2</v>
      </c>
      <c r="D63" s="22" t="s">
        <v>26</v>
      </c>
      <c r="E63" s="23">
        <v>31010000</v>
      </c>
      <c r="F63" s="18">
        <f t="shared" si="0"/>
        <v>62020000</v>
      </c>
      <c r="G63" s="21">
        <v>0</v>
      </c>
      <c r="H63" s="22" t="s">
        <v>26</v>
      </c>
      <c r="I63" s="23">
        <v>0</v>
      </c>
      <c r="J63" s="18">
        <f t="shared" si="1"/>
        <v>0</v>
      </c>
      <c r="K63" s="49">
        <f t="shared" si="4"/>
        <v>-62020000</v>
      </c>
      <c r="L63" s="9"/>
    </row>
    <row r="64" spans="1:12" ht="14.45" customHeight="1" x14ac:dyDescent="0.2">
      <c r="A64" s="19"/>
      <c r="B64" s="20" t="s">
        <v>60</v>
      </c>
      <c r="C64" s="21">
        <v>3</v>
      </c>
      <c r="D64" s="22" t="s">
        <v>22</v>
      </c>
      <c r="E64" s="23">
        <v>10040000</v>
      </c>
      <c r="F64" s="18">
        <f t="shared" si="0"/>
        <v>30120000</v>
      </c>
      <c r="G64" s="21">
        <v>39</v>
      </c>
      <c r="H64" s="22" t="s">
        <v>22</v>
      </c>
      <c r="I64" s="23">
        <v>506000</v>
      </c>
      <c r="J64" s="18">
        <f t="shared" si="1"/>
        <v>19734000</v>
      </c>
      <c r="K64" s="49">
        <f t="shared" si="4"/>
        <v>-10386000</v>
      </c>
      <c r="L64" s="9"/>
    </row>
    <row r="65" spans="1:12" ht="14.45" customHeight="1" x14ac:dyDescent="0.2">
      <c r="A65" s="57"/>
      <c r="B65" s="31" t="s">
        <v>61</v>
      </c>
      <c r="C65" s="32">
        <v>2</v>
      </c>
      <c r="D65" s="33" t="s">
        <v>22</v>
      </c>
      <c r="E65" s="58">
        <v>2060000</v>
      </c>
      <c r="F65" s="37">
        <f t="shared" si="0"/>
        <v>4120000</v>
      </c>
      <c r="G65" s="32">
        <v>0</v>
      </c>
      <c r="H65" s="33" t="s">
        <v>22</v>
      </c>
      <c r="I65" s="58">
        <v>0</v>
      </c>
      <c r="J65" s="37">
        <f t="shared" si="1"/>
        <v>0</v>
      </c>
      <c r="K65" s="50">
        <f t="shared" si="4"/>
        <v>-4120000</v>
      </c>
      <c r="L65" s="9"/>
    </row>
    <row r="66" spans="1:12" ht="14.45" customHeight="1" x14ac:dyDescent="0.2">
      <c r="A66" s="59"/>
      <c r="B66" s="60" t="s">
        <v>62</v>
      </c>
      <c r="C66" s="16"/>
      <c r="D66" s="42"/>
      <c r="E66" s="64"/>
      <c r="F66" s="62"/>
      <c r="G66" s="16">
        <v>1</v>
      </c>
      <c r="H66" s="42" t="s">
        <v>26</v>
      </c>
      <c r="I66" s="61">
        <v>2340000</v>
      </c>
      <c r="J66" s="62">
        <f t="shared" si="1"/>
        <v>2340000</v>
      </c>
      <c r="K66" s="63">
        <f t="shared" si="4"/>
        <v>2340000</v>
      </c>
      <c r="L66" s="9"/>
    </row>
    <row r="67" spans="1:12" ht="14.45" customHeight="1" x14ac:dyDescent="0.2">
      <c r="A67" s="19"/>
      <c r="B67" s="20" t="s">
        <v>63</v>
      </c>
      <c r="C67" s="21"/>
      <c r="D67" s="22"/>
      <c r="E67" s="24"/>
      <c r="F67" s="18"/>
      <c r="G67" s="21">
        <v>5</v>
      </c>
      <c r="H67" s="22" t="s">
        <v>26</v>
      </c>
      <c r="I67" s="23">
        <v>506000</v>
      </c>
      <c r="J67" s="18">
        <f t="shared" si="1"/>
        <v>2530000</v>
      </c>
      <c r="K67" s="49">
        <f t="shared" si="4"/>
        <v>2530000</v>
      </c>
      <c r="L67" s="9"/>
    </row>
    <row r="68" spans="1:12" ht="14.45" customHeight="1" x14ac:dyDescent="0.2">
      <c r="A68" s="19"/>
      <c r="B68" s="20" t="s">
        <v>64</v>
      </c>
      <c r="C68" s="21"/>
      <c r="D68" s="22"/>
      <c r="E68" s="24"/>
      <c r="F68" s="18"/>
      <c r="G68" s="21">
        <v>4</v>
      </c>
      <c r="H68" s="22" t="s">
        <v>38</v>
      </c>
      <c r="I68" s="23">
        <v>634000</v>
      </c>
      <c r="J68" s="18">
        <f t="shared" si="1"/>
        <v>2536000</v>
      </c>
      <c r="K68" s="49">
        <f t="shared" si="4"/>
        <v>2536000</v>
      </c>
      <c r="L68" s="9"/>
    </row>
    <row r="69" spans="1:12" ht="14.45" customHeight="1" x14ac:dyDescent="0.2">
      <c r="A69" s="19"/>
      <c r="B69" s="20" t="s">
        <v>65</v>
      </c>
      <c r="C69" s="21"/>
      <c r="D69" s="22"/>
      <c r="E69" s="24"/>
      <c r="F69" s="18"/>
      <c r="G69" s="21">
        <v>2</v>
      </c>
      <c r="H69" s="22" t="s">
        <v>26</v>
      </c>
      <c r="I69" s="23">
        <v>1310000</v>
      </c>
      <c r="J69" s="18">
        <f t="shared" si="1"/>
        <v>2620000</v>
      </c>
      <c r="K69" s="49">
        <f t="shared" si="4"/>
        <v>2620000</v>
      </c>
      <c r="L69" s="9"/>
    </row>
    <row r="70" spans="1:12" ht="14.45" customHeight="1" x14ac:dyDescent="0.2">
      <c r="A70" s="19"/>
      <c r="B70" s="20" t="s">
        <v>66</v>
      </c>
      <c r="C70" s="21"/>
      <c r="D70" s="22"/>
      <c r="E70" s="24"/>
      <c r="F70" s="18"/>
      <c r="G70" s="21">
        <v>25</v>
      </c>
      <c r="H70" s="22" t="s">
        <v>26</v>
      </c>
      <c r="I70" s="28">
        <v>1060000</v>
      </c>
      <c r="J70" s="18">
        <f t="shared" si="1"/>
        <v>26500000</v>
      </c>
      <c r="K70" s="49">
        <f t="shared" si="4"/>
        <v>26500000</v>
      </c>
      <c r="L70" s="9"/>
    </row>
    <row r="71" spans="1:12" ht="14.45" customHeight="1" x14ac:dyDescent="0.2">
      <c r="A71" s="19"/>
      <c r="B71" s="20" t="s">
        <v>67</v>
      </c>
      <c r="C71" s="21">
        <v>12</v>
      </c>
      <c r="D71" s="22" t="s">
        <v>26</v>
      </c>
      <c r="E71" s="23">
        <v>848000</v>
      </c>
      <c r="F71" s="18">
        <f t="shared" si="0"/>
        <v>10176000</v>
      </c>
      <c r="G71" s="21">
        <v>0</v>
      </c>
      <c r="H71" s="22" t="s">
        <v>26</v>
      </c>
      <c r="I71" s="24">
        <v>0</v>
      </c>
      <c r="J71" s="18">
        <f>I71*G71</f>
        <v>0</v>
      </c>
      <c r="K71" s="49">
        <f t="shared" si="4"/>
        <v>-10176000</v>
      </c>
      <c r="L71" s="9"/>
    </row>
    <row r="72" spans="1:12" ht="16.7" customHeight="1" x14ac:dyDescent="0.2">
      <c r="A72" s="19"/>
      <c r="B72" s="20" t="s">
        <v>68</v>
      </c>
      <c r="C72" s="21">
        <v>1</v>
      </c>
      <c r="D72" s="22" t="s">
        <v>22</v>
      </c>
      <c r="E72" s="23">
        <v>4390000</v>
      </c>
      <c r="F72" s="18">
        <f t="shared" si="0"/>
        <v>4390000</v>
      </c>
      <c r="G72" s="21">
        <v>21</v>
      </c>
      <c r="H72" s="22" t="s">
        <v>22</v>
      </c>
      <c r="I72" s="23">
        <v>762000</v>
      </c>
      <c r="J72" s="18">
        <f t="shared" si="1"/>
        <v>16002000</v>
      </c>
      <c r="K72" s="49">
        <f t="shared" si="4"/>
        <v>11612000</v>
      </c>
      <c r="L72" s="9"/>
    </row>
    <row r="73" spans="1:12" ht="14.45" customHeight="1" x14ac:dyDescent="0.2">
      <c r="A73" s="19"/>
      <c r="B73" s="20" t="s">
        <v>69</v>
      </c>
      <c r="C73" s="21">
        <v>2</v>
      </c>
      <c r="D73" s="22" t="s">
        <v>22</v>
      </c>
      <c r="E73" s="23">
        <v>762000</v>
      </c>
      <c r="F73" s="18">
        <f t="shared" si="0"/>
        <v>1524000</v>
      </c>
      <c r="G73" s="21">
        <v>2</v>
      </c>
      <c r="H73" s="22" t="s">
        <v>22</v>
      </c>
      <c r="I73" s="23">
        <v>762000</v>
      </c>
      <c r="J73" s="18">
        <f t="shared" si="1"/>
        <v>1524000</v>
      </c>
      <c r="K73" s="49">
        <f t="shared" si="4"/>
        <v>0</v>
      </c>
      <c r="L73" s="9"/>
    </row>
    <row r="74" spans="1:12" ht="14.45" customHeight="1" x14ac:dyDescent="0.2">
      <c r="A74" s="19"/>
      <c r="B74" s="20" t="s">
        <v>70</v>
      </c>
      <c r="C74" s="21">
        <v>6</v>
      </c>
      <c r="D74" s="22" t="s">
        <v>22</v>
      </c>
      <c r="E74" s="23">
        <v>648000</v>
      </c>
      <c r="F74" s="18">
        <f t="shared" si="0"/>
        <v>3888000</v>
      </c>
      <c r="G74" s="21">
        <v>7</v>
      </c>
      <c r="H74" s="22" t="s">
        <v>22</v>
      </c>
      <c r="I74" s="23">
        <v>4390000</v>
      </c>
      <c r="J74" s="18">
        <f t="shared" si="1"/>
        <v>30730000</v>
      </c>
      <c r="K74" s="49">
        <f t="shared" si="4"/>
        <v>26842000</v>
      </c>
      <c r="L74" s="9"/>
    </row>
    <row r="75" spans="1:12" ht="14.45" customHeight="1" x14ac:dyDescent="0.2">
      <c r="A75" s="19"/>
      <c r="B75" s="20" t="s">
        <v>71</v>
      </c>
      <c r="C75" s="21">
        <v>1</v>
      </c>
      <c r="D75" s="22" t="s">
        <v>26</v>
      </c>
      <c r="E75" s="23">
        <v>53470000</v>
      </c>
      <c r="F75" s="18">
        <f t="shared" si="0"/>
        <v>53470000</v>
      </c>
      <c r="G75" s="21">
        <v>0</v>
      </c>
      <c r="H75" s="22" t="s">
        <v>26</v>
      </c>
      <c r="I75" s="24">
        <v>0</v>
      </c>
      <c r="J75" s="18">
        <f t="shared" si="1"/>
        <v>0</v>
      </c>
      <c r="K75" s="49">
        <f t="shared" si="4"/>
        <v>-53470000</v>
      </c>
      <c r="L75" s="9"/>
    </row>
    <row r="76" spans="1:12" ht="14.45" customHeight="1" x14ac:dyDescent="0.2">
      <c r="A76" s="19"/>
      <c r="B76" s="20" t="s">
        <v>72</v>
      </c>
      <c r="C76" s="21">
        <v>2</v>
      </c>
      <c r="D76" s="22" t="s">
        <v>26</v>
      </c>
      <c r="E76" s="23">
        <v>21670000</v>
      </c>
      <c r="F76" s="18">
        <f t="shared" si="0"/>
        <v>43340000</v>
      </c>
      <c r="G76" s="21">
        <v>4</v>
      </c>
      <c r="H76" s="22" t="s">
        <v>26</v>
      </c>
      <c r="I76" s="23">
        <v>21670000</v>
      </c>
      <c r="J76" s="18">
        <f t="shared" si="1"/>
        <v>86680000</v>
      </c>
      <c r="K76" s="49">
        <f t="shared" si="4"/>
        <v>43340000</v>
      </c>
      <c r="L76" s="9"/>
    </row>
    <row r="77" spans="1:12" ht="14.45" customHeight="1" x14ac:dyDescent="0.2">
      <c r="A77" s="19"/>
      <c r="B77" s="20" t="s">
        <v>73</v>
      </c>
      <c r="C77" s="21"/>
      <c r="D77" s="22"/>
      <c r="E77" s="23"/>
      <c r="F77" s="18"/>
      <c r="G77" s="21">
        <v>9</v>
      </c>
      <c r="H77" s="22" t="s">
        <v>26</v>
      </c>
      <c r="I77" s="23">
        <v>5390000</v>
      </c>
      <c r="J77" s="18">
        <f t="shared" si="1"/>
        <v>48510000</v>
      </c>
      <c r="K77" s="49">
        <f t="shared" si="4"/>
        <v>48510000</v>
      </c>
      <c r="L77" s="9"/>
    </row>
    <row r="78" spans="1:12" ht="14.45" customHeight="1" x14ac:dyDescent="0.2">
      <c r="A78" s="19"/>
      <c r="B78" s="20" t="s">
        <v>74</v>
      </c>
      <c r="C78" s="21">
        <v>3</v>
      </c>
      <c r="D78" s="22" t="s">
        <v>22</v>
      </c>
      <c r="E78" s="23">
        <v>5390000</v>
      </c>
      <c r="F78" s="18">
        <f t="shared" si="0"/>
        <v>16170000</v>
      </c>
      <c r="G78" s="21">
        <v>1</v>
      </c>
      <c r="H78" s="22" t="s">
        <v>22</v>
      </c>
      <c r="I78" s="23">
        <v>39930000</v>
      </c>
      <c r="J78" s="18">
        <f t="shared" si="1"/>
        <v>39930000</v>
      </c>
      <c r="K78" s="49">
        <f t="shared" si="4"/>
        <v>23760000</v>
      </c>
      <c r="L78" s="9"/>
    </row>
    <row r="79" spans="1:12" ht="14.45" customHeight="1" x14ac:dyDescent="0.2">
      <c r="A79" s="19"/>
      <c r="B79" s="20" t="s">
        <v>75</v>
      </c>
      <c r="C79" s="21">
        <v>5</v>
      </c>
      <c r="D79" s="22" t="s">
        <v>26</v>
      </c>
      <c r="E79" s="23">
        <v>731000</v>
      </c>
      <c r="F79" s="18">
        <f t="shared" si="0"/>
        <v>3655000</v>
      </c>
      <c r="G79" s="21">
        <v>14</v>
      </c>
      <c r="H79" s="22" t="s">
        <v>26</v>
      </c>
      <c r="I79" s="23">
        <v>731000</v>
      </c>
      <c r="J79" s="18">
        <f t="shared" si="1"/>
        <v>10234000</v>
      </c>
      <c r="K79" s="49">
        <f t="shared" si="4"/>
        <v>6579000</v>
      </c>
      <c r="L79" s="9"/>
    </row>
    <row r="80" spans="1:12" ht="14.45" customHeight="1" x14ac:dyDescent="0.2">
      <c r="A80" s="22" t="s">
        <v>27</v>
      </c>
      <c r="B80" s="25" t="s">
        <v>103</v>
      </c>
      <c r="C80" s="22"/>
      <c r="D80" s="22"/>
      <c r="E80" s="19"/>
      <c r="F80" s="27">
        <f>SUM(F81:F82)</f>
        <v>31600000</v>
      </c>
      <c r="G80" s="39"/>
      <c r="H80" s="39"/>
      <c r="I80" s="27"/>
      <c r="J80" s="27">
        <f t="shared" ref="J80" si="5">SUM(J81:J82)</f>
        <v>41440000</v>
      </c>
      <c r="K80" s="27">
        <f>SUM(K81:K82)</f>
        <v>9840000</v>
      </c>
      <c r="L80" s="9"/>
    </row>
    <row r="81" spans="1:12" ht="14.45" customHeight="1" x14ac:dyDescent="0.2">
      <c r="A81" s="19"/>
      <c r="B81" s="20" t="s">
        <v>76</v>
      </c>
      <c r="C81" s="21"/>
      <c r="D81" s="22"/>
      <c r="E81" s="23"/>
      <c r="F81" s="18"/>
      <c r="G81" s="21">
        <v>7</v>
      </c>
      <c r="H81" s="22" t="s">
        <v>22</v>
      </c>
      <c r="I81" s="23">
        <v>5920000</v>
      </c>
      <c r="J81" s="18">
        <f t="shared" si="1"/>
        <v>41440000</v>
      </c>
      <c r="K81" s="49">
        <f>J81-F81</f>
        <v>41440000</v>
      </c>
      <c r="L81" s="9"/>
    </row>
    <row r="82" spans="1:12" ht="14.45" customHeight="1" x14ac:dyDescent="0.2">
      <c r="A82" s="19"/>
      <c r="B82" s="20" t="s">
        <v>77</v>
      </c>
      <c r="C82" s="21">
        <v>5</v>
      </c>
      <c r="D82" s="22" t="s">
        <v>23</v>
      </c>
      <c r="E82" s="23">
        <v>6320000</v>
      </c>
      <c r="F82" s="18">
        <f t="shared" si="0"/>
        <v>31600000</v>
      </c>
      <c r="G82" s="21">
        <v>0</v>
      </c>
      <c r="H82" s="22" t="s">
        <v>23</v>
      </c>
      <c r="I82" s="23">
        <v>0</v>
      </c>
      <c r="J82" s="18">
        <f t="shared" si="1"/>
        <v>0</v>
      </c>
      <c r="K82" s="49">
        <f>J82-F82</f>
        <v>-31600000</v>
      </c>
      <c r="L82" s="9"/>
    </row>
    <row r="83" spans="1:12" ht="14.45" customHeight="1" x14ac:dyDescent="0.2">
      <c r="A83" s="22" t="s">
        <v>28</v>
      </c>
      <c r="B83" s="25" t="s">
        <v>6</v>
      </c>
      <c r="C83" s="22"/>
      <c r="D83" s="22"/>
      <c r="E83" s="19"/>
      <c r="F83" s="27">
        <f>SUM(F84:F86)</f>
        <v>387660000</v>
      </c>
      <c r="G83" s="39"/>
      <c r="H83" s="39"/>
      <c r="I83" s="27"/>
      <c r="J83" s="27">
        <f t="shared" ref="J83" si="6">SUM(J84:J86)</f>
        <v>0</v>
      </c>
      <c r="K83" s="27">
        <f>SUM(K84:K86)</f>
        <v>-387660000</v>
      </c>
      <c r="L83" s="9"/>
    </row>
    <row r="84" spans="1:12" ht="14.45" customHeight="1" x14ac:dyDescent="0.2">
      <c r="A84" s="19"/>
      <c r="B84" s="20" t="s">
        <v>78</v>
      </c>
      <c r="C84" s="21">
        <v>9</v>
      </c>
      <c r="D84" s="22" t="s">
        <v>23</v>
      </c>
      <c r="E84" s="23">
        <v>14910000</v>
      </c>
      <c r="F84" s="18">
        <f t="shared" si="0"/>
        <v>134190000</v>
      </c>
      <c r="G84" s="21">
        <v>0</v>
      </c>
      <c r="H84" s="22" t="s">
        <v>23</v>
      </c>
      <c r="I84" s="23">
        <v>0</v>
      </c>
      <c r="J84" s="18">
        <f t="shared" si="1"/>
        <v>0</v>
      </c>
      <c r="K84" s="49">
        <f>J84-F84</f>
        <v>-134190000</v>
      </c>
      <c r="L84" s="9"/>
    </row>
    <row r="85" spans="1:12" ht="14.45" customHeight="1" x14ac:dyDescent="0.2">
      <c r="A85" s="19"/>
      <c r="B85" s="20" t="s">
        <v>79</v>
      </c>
      <c r="C85" s="21">
        <v>7</v>
      </c>
      <c r="D85" s="22" t="s">
        <v>23</v>
      </c>
      <c r="E85" s="23">
        <v>14910000</v>
      </c>
      <c r="F85" s="18">
        <f t="shared" si="0"/>
        <v>104370000</v>
      </c>
      <c r="G85" s="21">
        <v>0</v>
      </c>
      <c r="H85" s="22" t="s">
        <v>23</v>
      </c>
      <c r="I85" s="23">
        <v>0</v>
      </c>
      <c r="J85" s="18">
        <f t="shared" si="1"/>
        <v>0</v>
      </c>
      <c r="K85" s="49">
        <f>J85-F85</f>
        <v>-104370000</v>
      </c>
      <c r="L85" s="9"/>
    </row>
    <row r="86" spans="1:12" ht="14.45" customHeight="1" x14ac:dyDescent="0.2">
      <c r="A86" s="19"/>
      <c r="B86" s="20" t="s">
        <v>80</v>
      </c>
      <c r="C86" s="21">
        <v>10</v>
      </c>
      <c r="D86" s="22" t="s">
        <v>23</v>
      </c>
      <c r="E86" s="23">
        <v>14910000</v>
      </c>
      <c r="F86" s="18">
        <f t="shared" si="0"/>
        <v>149100000</v>
      </c>
      <c r="G86" s="21">
        <v>0</v>
      </c>
      <c r="H86" s="22" t="s">
        <v>23</v>
      </c>
      <c r="I86" s="23">
        <v>0</v>
      </c>
      <c r="J86" s="18">
        <f t="shared" si="1"/>
        <v>0</v>
      </c>
      <c r="K86" s="49">
        <f>J86-F86</f>
        <v>-149100000</v>
      </c>
      <c r="L86" s="9"/>
    </row>
    <row r="87" spans="1:12" ht="27" customHeight="1" x14ac:dyDescent="0.2">
      <c r="A87" s="22" t="s">
        <v>29</v>
      </c>
      <c r="B87" s="25" t="s">
        <v>3</v>
      </c>
      <c r="C87" s="22"/>
      <c r="D87" s="22"/>
      <c r="E87" s="19"/>
      <c r="F87" s="27">
        <f>SUM(F88:F90)</f>
        <v>219050000</v>
      </c>
      <c r="G87" s="39"/>
      <c r="H87" s="39"/>
      <c r="I87" s="27"/>
      <c r="J87" s="27">
        <f>SUM(J88:J90)</f>
        <v>504130000</v>
      </c>
      <c r="K87" s="27">
        <f>SUM(K88:K90)</f>
        <v>285080000</v>
      </c>
      <c r="L87" s="9"/>
    </row>
    <row r="88" spans="1:12" ht="14.45" customHeight="1" x14ac:dyDescent="0.2">
      <c r="A88" s="19"/>
      <c r="B88" s="20" t="s">
        <v>81</v>
      </c>
      <c r="C88" s="21">
        <v>1</v>
      </c>
      <c r="D88" s="22" t="s">
        <v>26</v>
      </c>
      <c r="E88" s="23">
        <v>99560000</v>
      </c>
      <c r="F88" s="18">
        <f t="shared" si="0"/>
        <v>99560000</v>
      </c>
      <c r="G88" s="21">
        <v>5</v>
      </c>
      <c r="H88" s="22" t="s">
        <v>26</v>
      </c>
      <c r="I88" s="23">
        <v>99560000</v>
      </c>
      <c r="J88" s="18">
        <f t="shared" si="1"/>
        <v>497800000</v>
      </c>
      <c r="K88" s="49">
        <f>J88-F88</f>
        <v>398240000</v>
      </c>
      <c r="L88" s="9"/>
    </row>
    <row r="89" spans="1:12" ht="14.45" customHeight="1" x14ac:dyDescent="0.2">
      <c r="A89" s="19"/>
      <c r="B89" s="20" t="s">
        <v>82</v>
      </c>
      <c r="C89" s="21"/>
      <c r="D89" s="22"/>
      <c r="E89" s="23"/>
      <c r="F89" s="18"/>
      <c r="G89" s="21">
        <v>3</v>
      </c>
      <c r="H89" s="22" t="s">
        <v>26</v>
      </c>
      <c r="I89" s="23">
        <v>2110000</v>
      </c>
      <c r="J89" s="18">
        <f t="shared" si="1"/>
        <v>6330000</v>
      </c>
      <c r="K89" s="49">
        <f>J89-F89</f>
        <v>6330000</v>
      </c>
      <c r="L89" s="9"/>
    </row>
    <row r="90" spans="1:12" ht="14.45" customHeight="1" x14ac:dyDescent="0.2">
      <c r="A90" s="19"/>
      <c r="B90" s="20" t="s">
        <v>83</v>
      </c>
      <c r="C90" s="21">
        <v>3</v>
      </c>
      <c r="D90" s="22" t="s">
        <v>26</v>
      </c>
      <c r="E90" s="23">
        <v>39830000</v>
      </c>
      <c r="F90" s="18">
        <f t="shared" si="0"/>
        <v>119490000</v>
      </c>
      <c r="G90" s="21">
        <v>0</v>
      </c>
      <c r="H90" s="22" t="s">
        <v>26</v>
      </c>
      <c r="I90" s="23">
        <v>0</v>
      </c>
      <c r="J90" s="18">
        <f t="shared" si="1"/>
        <v>0</v>
      </c>
      <c r="K90" s="49">
        <f>J90-F90</f>
        <v>-119490000</v>
      </c>
      <c r="L90" s="9"/>
    </row>
    <row r="91" spans="1:12" ht="14.45" customHeight="1" x14ac:dyDescent="0.2">
      <c r="A91" s="22" t="s">
        <v>39</v>
      </c>
      <c r="B91" s="25" t="s">
        <v>40</v>
      </c>
      <c r="C91" s="22"/>
      <c r="D91" s="22"/>
      <c r="E91" s="19"/>
      <c r="F91" s="27">
        <f>SUM(F92:F94)</f>
        <v>0</v>
      </c>
      <c r="G91" s="39"/>
      <c r="H91" s="39"/>
      <c r="I91" s="27"/>
      <c r="J91" s="27">
        <f t="shared" ref="J91" si="7">SUM(J92:J94)</f>
        <v>1490769000</v>
      </c>
      <c r="K91" s="27">
        <f>SUM(K92:K94)</f>
        <v>1490769000</v>
      </c>
      <c r="L91" s="9"/>
    </row>
    <row r="92" spans="1:12" ht="14.45" customHeight="1" x14ac:dyDescent="0.2">
      <c r="A92" s="22"/>
      <c r="B92" s="20" t="s">
        <v>84</v>
      </c>
      <c r="C92" s="22"/>
      <c r="D92" s="22"/>
      <c r="E92" s="19"/>
      <c r="F92" s="27"/>
      <c r="G92" s="21">
        <v>3</v>
      </c>
      <c r="H92" s="22" t="s">
        <v>22</v>
      </c>
      <c r="I92" s="23">
        <v>793000</v>
      </c>
      <c r="J92" s="18">
        <f t="shared" ref="J92:J94" si="8">I92*G92</f>
        <v>2379000</v>
      </c>
      <c r="K92" s="49">
        <f>J92-F92</f>
        <v>2379000</v>
      </c>
      <c r="L92" s="9"/>
    </row>
    <row r="93" spans="1:12" ht="14.45" customHeight="1" x14ac:dyDescent="0.2">
      <c r="A93" s="19"/>
      <c r="B93" s="20" t="s">
        <v>85</v>
      </c>
      <c r="C93" s="21"/>
      <c r="D93" s="22"/>
      <c r="E93" s="23"/>
      <c r="F93" s="18"/>
      <c r="G93" s="21">
        <v>8</v>
      </c>
      <c r="H93" s="22" t="s">
        <v>26</v>
      </c>
      <c r="I93" s="23">
        <v>8880000</v>
      </c>
      <c r="J93" s="18">
        <f t="shared" si="8"/>
        <v>71040000</v>
      </c>
      <c r="K93" s="49">
        <f>J93-F93</f>
        <v>71040000</v>
      </c>
      <c r="L93" s="9"/>
    </row>
    <row r="94" spans="1:12" ht="14.45" customHeight="1" x14ac:dyDescent="0.2">
      <c r="A94" s="19"/>
      <c r="B94" s="20" t="s">
        <v>86</v>
      </c>
      <c r="C94" s="21"/>
      <c r="D94" s="22"/>
      <c r="E94" s="23"/>
      <c r="F94" s="18"/>
      <c r="G94" s="21">
        <v>11</v>
      </c>
      <c r="H94" s="22" t="s">
        <v>26</v>
      </c>
      <c r="I94" s="23">
        <v>128850000</v>
      </c>
      <c r="J94" s="18">
        <f t="shared" si="8"/>
        <v>1417350000</v>
      </c>
      <c r="K94" s="49">
        <f>J94-F94</f>
        <v>1417350000</v>
      </c>
      <c r="L94" s="9"/>
    </row>
    <row r="95" spans="1:12" ht="14.45" customHeight="1" x14ac:dyDescent="0.2">
      <c r="A95" s="22" t="s">
        <v>30</v>
      </c>
      <c r="B95" s="25" t="s">
        <v>4</v>
      </c>
      <c r="C95" s="22"/>
      <c r="D95" s="22"/>
      <c r="E95" s="19"/>
      <c r="F95" s="27">
        <f>SUM(F96:F98)</f>
        <v>965000000</v>
      </c>
      <c r="G95" s="39"/>
      <c r="H95" s="39"/>
      <c r="I95" s="27"/>
      <c r="J95" s="27">
        <f t="shared" ref="J95" si="9">SUM(J96:J98)</f>
        <v>1231282000</v>
      </c>
      <c r="K95" s="27">
        <f>SUM(K96:K98)</f>
        <v>266282000</v>
      </c>
      <c r="L95" s="9"/>
    </row>
    <row r="96" spans="1:12" ht="14.45" customHeight="1" x14ac:dyDescent="0.2">
      <c r="A96" s="22"/>
      <c r="B96" s="20" t="s">
        <v>87</v>
      </c>
      <c r="C96" s="22"/>
      <c r="D96" s="22"/>
      <c r="E96" s="19"/>
      <c r="F96" s="27"/>
      <c r="G96" s="21">
        <v>9</v>
      </c>
      <c r="H96" s="22" t="s">
        <v>22</v>
      </c>
      <c r="I96" s="23">
        <v>698000</v>
      </c>
      <c r="J96" s="18">
        <f t="shared" ref="J96" si="10">I96*G96</f>
        <v>6282000</v>
      </c>
      <c r="K96" s="49">
        <f>J96-F96</f>
        <v>6282000</v>
      </c>
      <c r="L96" s="9"/>
    </row>
    <row r="97" spans="1:12" ht="14.45" customHeight="1" x14ac:dyDescent="0.2">
      <c r="A97" s="19"/>
      <c r="B97" s="20" t="s">
        <v>88</v>
      </c>
      <c r="C97" s="21">
        <v>1</v>
      </c>
      <c r="D97" s="22" t="s">
        <v>26</v>
      </c>
      <c r="E97" s="23">
        <v>965000000</v>
      </c>
      <c r="F97" s="18">
        <f t="shared" si="0"/>
        <v>965000000</v>
      </c>
      <c r="G97" s="21">
        <v>1</v>
      </c>
      <c r="H97" s="22" t="s">
        <v>26</v>
      </c>
      <c r="I97" s="23">
        <v>965000000</v>
      </c>
      <c r="J97" s="18">
        <f t="shared" si="1"/>
        <v>965000000</v>
      </c>
      <c r="K97" s="49">
        <f>J97-F97</f>
        <v>0</v>
      </c>
      <c r="L97" s="9"/>
    </row>
    <row r="98" spans="1:12" ht="14.45" customHeight="1" x14ac:dyDescent="0.2">
      <c r="A98" s="57"/>
      <c r="B98" s="31" t="s">
        <v>89</v>
      </c>
      <c r="C98" s="32"/>
      <c r="D98" s="33"/>
      <c r="E98" s="58"/>
      <c r="F98" s="37"/>
      <c r="G98" s="32">
        <v>100</v>
      </c>
      <c r="H98" s="33" t="s">
        <v>25</v>
      </c>
      <c r="I98" s="58">
        <v>2600000</v>
      </c>
      <c r="J98" s="37">
        <f t="shared" ref="J98" si="11">I98*G98</f>
        <v>260000000</v>
      </c>
      <c r="K98" s="50">
        <f>J98-F98</f>
        <v>260000000</v>
      </c>
      <c r="L98" s="9"/>
    </row>
    <row r="99" spans="1:12" ht="14.45" customHeight="1" x14ac:dyDescent="0.2">
      <c r="A99" s="42" t="s">
        <v>31</v>
      </c>
      <c r="B99" s="43" t="s">
        <v>5</v>
      </c>
      <c r="C99" s="42"/>
      <c r="D99" s="42"/>
      <c r="E99" s="59"/>
      <c r="F99" s="48">
        <f>SUM(F100:F101)</f>
        <v>60990000</v>
      </c>
      <c r="G99" s="65"/>
      <c r="H99" s="65"/>
      <c r="I99" s="48"/>
      <c r="J99" s="48">
        <f t="shared" ref="J99" si="12">SUM(J100:J101)</f>
        <v>34120000</v>
      </c>
      <c r="K99" s="48">
        <f>SUM(K100:K101)</f>
        <v>-26870000</v>
      </c>
      <c r="L99" s="9"/>
    </row>
    <row r="100" spans="1:12" ht="14.45" customHeight="1" x14ac:dyDescent="0.2">
      <c r="A100" s="19"/>
      <c r="B100" s="20" t="s">
        <v>90</v>
      </c>
      <c r="C100" s="21">
        <v>1</v>
      </c>
      <c r="D100" s="22" t="s">
        <v>26</v>
      </c>
      <c r="E100" s="23">
        <v>43930000</v>
      </c>
      <c r="F100" s="18">
        <f t="shared" si="0"/>
        <v>43930000</v>
      </c>
      <c r="G100" s="21">
        <v>0</v>
      </c>
      <c r="H100" s="22" t="s">
        <v>26</v>
      </c>
      <c r="I100" s="23">
        <v>0</v>
      </c>
      <c r="J100" s="18">
        <f t="shared" si="1"/>
        <v>0</v>
      </c>
      <c r="K100" s="49">
        <f>J100-F100</f>
        <v>-43930000</v>
      </c>
      <c r="L100" s="9"/>
    </row>
    <row r="101" spans="1:12" ht="14.45" customHeight="1" x14ac:dyDescent="0.2">
      <c r="A101" s="19"/>
      <c r="B101" s="20" t="s">
        <v>91</v>
      </c>
      <c r="C101" s="21">
        <v>1</v>
      </c>
      <c r="D101" s="22" t="s">
        <v>26</v>
      </c>
      <c r="E101" s="23">
        <v>17060000</v>
      </c>
      <c r="F101" s="18">
        <f t="shared" si="0"/>
        <v>17060000</v>
      </c>
      <c r="G101" s="21">
        <v>2</v>
      </c>
      <c r="H101" s="22" t="s">
        <v>26</v>
      </c>
      <c r="I101" s="23">
        <v>17060000</v>
      </c>
      <c r="J101" s="18">
        <f t="shared" si="1"/>
        <v>34120000</v>
      </c>
      <c r="K101" s="49">
        <f>J101-F101</f>
        <v>17060000</v>
      </c>
      <c r="L101" s="9"/>
    </row>
    <row r="102" spans="1:12" ht="14.45" customHeight="1" x14ac:dyDescent="0.2">
      <c r="A102" s="22" t="s">
        <v>32</v>
      </c>
      <c r="B102" s="20" t="s">
        <v>7</v>
      </c>
      <c r="C102" s="22"/>
      <c r="D102" s="22"/>
      <c r="E102" s="19"/>
      <c r="F102" s="27">
        <f>SUM(F103)</f>
        <v>104710000</v>
      </c>
      <c r="G102" s="39"/>
      <c r="H102" s="39"/>
      <c r="I102" s="27"/>
      <c r="J102" s="27">
        <f t="shared" ref="J102" si="13">SUM(J103)</f>
        <v>0</v>
      </c>
      <c r="K102" s="27">
        <f>SUM(K103)</f>
        <v>-104710000</v>
      </c>
      <c r="L102" s="9"/>
    </row>
    <row r="103" spans="1:12" ht="14.45" customHeight="1" x14ac:dyDescent="0.2">
      <c r="A103" s="19"/>
      <c r="B103" s="20" t="s">
        <v>92</v>
      </c>
      <c r="C103" s="21">
        <v>1</v>
      </c>
      <c r="D103" s="22" t="s">
        <v>26</v>
      </c>
      <c r="E103" s="23">
        <v>104710000</v>
      </c>
      <c r="F103" s="18">
        <f t="shared" si="0"/>
        <v>104710000</v>
      </c>
      <c r="G103" s="21">
        <v>0</v>
      </c>
      <c r="H103" s="22" t="s">
        <v>26</v>
      </c>
      <c r="I103" s="29">
        <v>0</v>
      </c>
      <c r="J103" s="18">
        <f t="shared" si="1"/>
        <v>0</v>
      </c>
      <c r="K103" s="49">
        <f>J103-F103</f>
        <v>-104710000</v>
      </c>
      <c r="L103" s="9"/>
    </row>
    <row r="104" spans="1:12" x14ac:dyDescent="0.2">
      <c r="A104" s="22" t="s">
        <v>33</v>
      </c>
      <c r="B104" s="25" t="s">
        <v>8</v>
      </c>
      <c r="C104" s="22"/>
      <c r="D104" s="22"/>
      <c r="E104" s="19"/>
      <c r="F104" s="27">
        <f>+F105</f>
        <v>256150000</v>
      </c>
      <c r="G104" s="40"/>
      <c r="H104" s="40"/>
      <c r="I104" s="18"/>
      <c r="J104" s="27">
        <f t="shared" ref="J104" si="14">+J105</f>
        <v>0</v>
      </c>
      <c r="K104" s="27">
        <f>+K105</f>
        <v>-256150000</v>
      </c>
      <c r="L104" s="9"/>
    </row>
    <row r="105" spans="1:12" x14ac:dyDescent="0.2">
      <c r="A105" s="30"/>
      <c r="B105" s="31" t="s">
        <v>93</v>
      </c>
      <c r="C105" s="32">
        <v>109</v>
      </c>
      <c r="D105" s="33" t="s">
        <v>26</v>
      </c>
      <c r="E105" s="34">
        <v>2350000</v>
      </c>
      <c r="F105" s="35">
        <f>E105*C105</f>
        <v>256150000</v>
      </c>
      <c r="G105" s="32">
        <v>0</v>
      </c>
      <c r="H105" s="33" t="s">
        <v>26</v>
      </c>
      <c r="I105" s="36">
        <v>0</v>
      </c>
      <c r="J105" s="37">
        <f t="shared" si="1"/>
        <v>0</v>
      </c>
      <c r="K105" s="50">
        <f>J105-F105</f>
        <v>-256150000</v>
      </c>
      <c r="L105" s="9"/>
    </row>
    <row r="106" spans="1:12" x14ac:dyDescent="0.2">
      <c r="A106" s="44"/>
      <c r="B106" s="45" t="s">
        <v>150</v>
      </c>
      <c r="C106" s="119">
        <f>SUM(F104,F102,F99,F95,F91,F87,F83,F80,F50,F17)</f>
        <v>2663000000</v>
      </c>
      <c r="D106" s="120"/>
      <c r="E106" s="120"/>
      <c r="F106" s="121"/>
      <c r="G106" s="119">
        <f>SUM(J104,J102,J99,J95,J91,J87,J83,J80,J50,J17)</f>
        <v>4163841000</v>
      </c>
      <c r="H106" s="120"/>
      <c r="I106" s="120"/>
      <c r="J106" s="121"/>
      <c r="K106" s="51">
        <f>G106-C106</f>
        <v>1500841000</v>
      </c>
      <c r="L106" s="9"/>
    </row>
    <row r="107" spans="1:12" x14ac:dyDescent="0.2">
      <c r="A107" s="52"/>
      <c r="B107" s="46"/>
      <c r="C107" s="46"/>
      <c r="D107" s="46"/>
      <c r="E107" s="46"/>
      <c r="F107" s="46"/>
      <c r="G107" s="122"/>
      <c r="H107" s="122"/>
      <c r="I107" s="122"/>
      <c r="J107" s="122"/>
      <c r="K107" s="123"/>
      <c r="L107" s="9"/>
    </row>
    <row r="108" spans="1:12" x14ac:dyDescent="0.2">
      <c r="A108" s="53"/>
      <c r="B108" s="47"/>
      <c r="C108" s="47"/>
      <c r="D108" s="47"/>
      <c r="E108" s="47"/>
      <c r="F108" s="47"/>
      <c r="G108" s="112" t="s">
        <v>41</v>
      </c>
      <c r="H108" s="112"/>
      <c r="I108" s="112"/>
      <c r="J108" s="112"/>
      <c r="K108" s="113"/>
      <c r="L108" s="9"/>
    </row>
    <row r="109" spans="1:12" ht="45.75" customHeight="1" x14ac:dyDescent="0.2">
      <c r="A109" s="53"/>
      <c r="B109" s="47"/>
      <c r="C109" s="47"/>
      <c r="D109" s="47"/>
      <c r="E109" s="47"/>
      <c r="F109" s="47"/>
      <c r="G109" s="2"/>
      <c r="H109" s="3"/>
      <c r="I109" s="3"/>
      <c r="J109" s="3"/>
      <c r="K109" s="54"/>
      <c r="L109" s="9"/>
    </row>
    <row r="110" spans="1:12" x14ac:dyDescent="0.2">
      <c r="A110" s="53"/>
      <c r="B110" s="47"/>
      <c r="C110" s="47"/>
      <c r="D110" s="47"/>
      <c r="E110" s="47"/>
      <c r="F110" s="47"/>
      <c r="G110" s="114" t="s">
        <v>42</v>
      </c>
      <c r="H110" s="114"/>
      <c r="I110" s="114"/>
      <c r="J110" s="114"/>
      <c r="K110" s="115"/>
      <c r="L110" s="9"/>
    </row>
    <row r="111" spans="1:12" x14ac:dyDescent="0.2">
      <c r="A111" s="55"/>
      <c r="B111" s="56"/>
      <c r="C111" s="56"/>
      <c r="D111" s="56"/>
      <c r="E111" s="56"/>
      <c r="F111" s="56"/>
      <c r="G111" s="116" t="s">
        <v>43</v>
      </c>
      <c r="H111" s="116"/>
      <c r="I111" s="116"/>
      <c r="J111" s="116"/>
      <c r="K111" s="117"/>
      <c r="L111" s="9"/>
    </row>
  </sheetData>
  <mergeCells count="40">
    <mergeCell ref="K13:K14"/>
    <mergeCell ref="B9:C9"/>
    <mergeCell ref="B8:C8"/>
    <mergeCell ref="A12:K12"/>
    <mergeCell ref="G13:J13"/>
    <mergeCell ref="A6:A7"/>
    <mergeCell ref="B7:C7"/>
    <mergeCell ref="A13:A14"/>
    <mergeCell ref="B13:B14"/>
    <mergeCell ref="C13:F13"/>
    <mergeCell ref="B10:C10"/>
    <mergeCell ref="B11:C11"/>
    <mergeCell ref="G108:K108"/>
    <mergeCell ref="G110:K110"/>
    <mergeCell ref="G111:K111"/>
    <mergeCell ref="B5:K5"/>
    <mergeCell ref="D9:E9"/>
    <mergeCell ref="D10:E10"/>
    <mergeCell ref="D11:E11"/>
    <mergeCell ref="F9:I9"/>
    <mergeCell ref="F10:I10"/>
    <mergeCell ref="F11:I11"/>
    <mergeCell ref="J9:K9"/>
    <mergeCell ref="J10:K10"/>
    <mergeCell ref="J11:K11"/>
    <mergeCell ref="C106:F106"/>
    <mergeCell ref="G107:K107"/>
    <mergeCell ref="G106:J106"/>
    <mergeCell ref="B2:K2"/>
    <mergeCell ref="B1:J1"/>
    <mergeCell ref="D7:E7"/>
    <mergeCell ref="D8:E8"/>
    <mergeCell ref="B6:E6"/>
    <mergeCell ref="F7:I7"/>
    <mergeCell ref="F8:I8"/>
    <mergeCell ref="J7:K7"/>
    <mergeCell ref="J8:K8"/>
    <mergeCell ref="F6:K6"/>
    <mergeCell ref="B3:K3"/>
    <mergeCell ref="B4:K4"/>
  </mergeCells>
  <pageMargins left="0.43307086614173229" right="0.70866141732283472" top="0.45" bottom="0.55118110236220474" header="0.31496062992125984" footer="0.31496062992125984"/>
  <pageSetup paperSize="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zoomScaleNormal="100" workbookViewId="0">
      <selection activeCell="B11" sqref="B11"/>
    </sheetView>
  </sheetViews>
  <sheetFormatPr defaultRowHeight="12.75" x14ac:dyDescent="0.2"/>
  <cols>
    <col min="1" max="1" width="16.6640625" style="72" customWidth="1"/>
    <col min="2" max="2" width="40.5" style="72" customWidth="1"/>
    <col min="3" max="3" width="5.5" style="72" customWidth="1"/>
    <col min="4" max="4" width="3.1640625" style="72" customWidth="1"/>
    <col min="5" max="5" width="10.5" style="72" customWidth="1"/>
    <col min="6" max="6" width="13.5" style="72" customWidth="1"/>
    <col min="7" max="7" width="16.1640625" style="72" customWidth="1"/>
    <col min="8" max="8" width="3.1640625" style="72" customWidth="1"/>
    <col min="9" max="9" width="4.1640625" style="72" customWidth="1"/>
    <col min="10" max="10" width="9.33203125" style="72"/>
    <col min="11" max="11" width="12.83203125" style="72" customWidth="1"/>
    <col min="12" max="12" width="13.1640625" style="72" customWidth="1"/>
    <col min="13" max="13" width="18" style="72" customWidth="1"/>
    <col min="14" max="16384" width="9.33203125" style="72"/>
  </cols>
  <sheetData>
    <row r="1" spans="1:13" ht="63" customHeight="1" x14ac:dyDescent="0.2">
      <c r="A1" s="77"/>
      <c r="B1" s="137" t="s">
        <v>202</v>
      </c>
      <c r="C1" s="137"/>
      <c r="D1" s="137"/>
      <c r="E1" s="137"/>
      <c r="F1" s="137"/>
      <c r="G1" s="137"/>
      <c r="H1" s="137"/>
      <c r="I1" s="137"/>
      <c r="J1" s="137"/>
      <c r="K1" s="137"/>
      <c r="L1" s="136" t="s">
        <v>185</v>
      </c>
      <c r="M1" s="136"/>
    </row>
    <row r="2" spans="1:13" ht="12.75" customHeight="1" x14ac:dyDescent="0.2">
      <c r="A2" s="78" t="s">
        <v>151</v>
      </c>
      <c r="B2" s="108" t="s">
        <v>203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2.75" customHeight="1" x14ac:dyDescent="0.2">
      <c r="A3" s="78" t="s">
        <v>152</v>
      </c>
      <c r="B3" s="108" t="s">
        <v>204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2.75" customHeight="1" x14ac:dyDescent="0.2">
      <c r="A4" s="78" t="s">
        <v>153</v>
      </c>
      <c r="B4" s="108" t="s">
        <v>205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ht="12.75" customHeight="1" x14ac:dyDescent="0.2">
      <c r="A5" s="78" t="s">
        <v>102</v>
      </c>
      <c r="B5" s="108" t="s">
        <v>98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3" ht="12.75" customHeight="1" x14ac:dyDescent="0.2">
      <c r="A6" s="106" t="s">
        <v>133</v>
      </c>
      <c r="B6" s="106" t="s">
        <v>134</v>
      </c>
      <c r="C6" s="106"/>
      <c r="D6" s="106"/>
      <c r="E6" s="106"/>
      <c r="F6" s="106"/>
      <c r="G6" s="106" t="s">
        <v>13</v>
      </c>
      <c r="H6" s="106"/>
      <c r="I6" s="106"/>
      <c r="J6" s="106"/>
      <c r="K6" s="106"/>
      <c r="L6" s="106"/>
      <c r="M6" s="106"/>
    </row>
    <row r="7" spans="1:13" ht="12.75" customHeight="1" x14ac:dyDescent="0.2">
      <c r="A7" s="106"/>
      <c r="B7" s="69" t="s">
        <v>135</v>
      </c>
      <c r="C7" s="106" t="s">
        <v>136</v>
      </c>
      <c r="D7" s="106"/>
      <c r="E7" s="106"/>
      <c r="F7" s="106"/>
      <c r="G7" s="106" t="s">
        <v>135</v>
      </c>
      <c r="H7" s="106"/>
      <c r="I7" s="106"/>
      <c r="J7" s="106"/>
      <c r="K7" s="106" t="s">
        <v>136</v>
      </c>
      <c r="L7" s="106"/>
      <c r="M7" s="106"/>
    </row>
    <row r="8" spans="1:13" ht="22.5" x14ac:dyDescent="0.2">
      <c r="A8" s="69" t="s">
        <v>137</v>
      </c>
      <c r="B8" s="78" t="s">
        <v>138</v>
      </c>
      <c r="C8" s="107">
        <v>82.5</v>
      </c>
      <c r="D8" s="107"/>
      <c r="E8" s="107"/>
      <c r="F8" s="107"/>
      <c r="G8" s="108" t="s">
        <v>138</v>
      </c>
      <c r="H8" s="108"/>
      <c r="I8" s="108"/>
      <c r="J8" s="108"/>
      <c r="K8" s="107">
        <v>82.5</v>
      </c>
      <c r="L8" s="107"/>
      <c r="M8" s="107"/>
    </row>
    <row r="9" spans="1:13" ht="12.75" customHeight="1" x14ac:dyDescent="0.2">
      <c r="A9" s="69" t="s">
        <v>140</v>
      </c>
      <c r="B9" s="78" t="s">
        <v>141</v>
      </c>
      <c r="C9" s="107" t="s">
        <v>142</v>
      </c>
      <c r="D9" s="107"/>
      <c r="E9" s="107"/>
      <c r="F9" s="107"/>
      <c r="G9" s="108" t="s">
        <v>141</v>
      </c>
      <c r="H9" s="108"/>
      <c r="I9" s="108"/>
      <c r="J9" s="108"/>
      <c r="K9" s="107" t="s">
        <v>190</v>
      </c>
      <c r="L9" s="107"/>
      <c r="M9" s="107"/>
    </row>
    <row r="10" spans="1:13" ht="12.75" customHeight="1" x14ac:dyDescent="0.2">
      <c r="A10" s="69" t="s">
        <v>143</v>
      </c>
      <c r="B10" s="78" t="s">
        <v>144</v>
      </c>
      <c r="C10" s="107" t="s">
        <v>165</v>
      </c>
      <c r="D10" s="107"/>
      <c r="E10" s="107"/>
      <c r="F10" s="107"/>
      <c r="G10" s="108" t="s">
        <v>144</v>
      </c>
      <c r="H10" s="108"/>
      <c r="I10" s="108"/>
      <c r="J10" s="108"/>
      <c r="K10" s="107" t="s">
        <v>189</v>
      </c>
      <c r="L10" s="107"/>
      <c r="M10" s="107"/>
    </row>
    <row r="11" spans="1:13" ht="22.5" x14ac:dyDescent="0.2">
      <c r="A11" s="69" t="s">
        <v>146</v>
      </c>
      <c r="B11" s="78" t="s">
        <v>147</v>
      </c>
      <c r="C11" s="131">
        <v>1</v>
      </c>
      <c r="D11" s="131"/>
      <c r="E11" s="131"/>
      <c r="F11" s="131"/>
      <c r="G11" s="108" t="s">
        <v>147</v>
      </c>
      <c r="H11" s="108"/>
      <c r="I11" s="108"/>
      <c r="J11" s="108"/>
      <c r="K11" s="131">
        <v>1</v>
      </c>
      <c r="L11" s="131"/>
      <c r="M11" s="131"/>
    </row>
    <row r="12" spans="1:13" ht="12.75" customHeight="1" x14ac:dyDescent="0.2">
      <c r="A12" s="108" t="s">
        <v>154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</row>
    <row r="13" spans="1:13" ht="13.5" customHeight="1" x14ac:dyDescent="0.2">
      <c r="A13" s="138" t="s">
        <v>10</v>
      </c>
      <c r="B13" s="140" t="s">
        <v>11</v>
      </c>
      <c r="C13" s="106" t="s">
        <v>134</v>
      </c>
      <c r="D13" s="106"/>
      <c r="E13" s="106"/>
      <c r="F13" s="106"/>
      <c r="G13" s="106"/>
      <c r="H13" s="106" t="s">
        <v>13</v>
      </c>
      <c r="I13" s="106"/>
      <c r="J13" s="106"/>
      <c r="K13" s="106"/>
      <c r="L13" s="106"/>
      <c r="M13" s="134" t="s">
        <v>14</v>
      </c>
    </row>
    <row r="14" spans="1:13" ht="14.25" customHeight="1" x14ac:dyDescent="0.2">
      <c r="A14" s="139"/>
      <c r="B14" s="141"/>
      <c r="C14" s="106" t="s">
        <v>15</v>
      </c>
      <c r="D14" s="106"/>
      <c r="E14" s="69" t="s">
        <v>16</v>
      </c>
      <c r="F14" s="69" t="s">
        <v>17</v>
      </c>
      <c r="G14" s="69" t="s">
        <v>18</v>
      </c>
      <c r="H14" s="106" t="s">
        <v>15</v>
      </c>
      <c r="I14" s="106"/>
      <c r="J14" s="69" t="s">
        <v>16</v>
      </c>
      <c r="K14" s="69" t="s">
        <v>17</v>
      </c>
      <c r="L14" s="69" t="s">
        <v>18</v>
      </c>
      <c r="M14" s="106"/>
    </row>
    <row r="15" spans="1:13" ht="13.7" customHeight="1" x14ac:dyDescent="0.2">
      <c r="A15" s="79" t="s">
        <v>19</v>
      </c>
      <c r="B15" s="81">
        <v>2</v>
      </c>
      <c r="C15" s="135">
        <v>3</v>
      </c>
      <c r="D15" s="135"/>
      <c r="E15" s="76">
        <v>4</v>
      </c>
      <c r="F15" s="76">
        <v>5</v>
      </c>
      <c r="G15" s="70" t="s">
        <v>20</v>
      </c>
      <c r="H15" s="135">
        <v>7</v>
      </c>
      <c r="I15" s="135"/>
      <c r="J15" s="76">
        <v>8</v>
      </c>
      <c r="K15" s="76">
        <v>9</v>
      </c>
      <c r="L15" s="70" t="s">
        <v>21</v>
      </c>
      <c r="M15" s="80">
        <v>11</v>
      </c>
    </row>
    <row r="16" spans="1:13" ht="15.75" customHeight="1" x14ac:dyDescent="0.2">
      <c r="A16" s="71"/>
      <c r="B16" s="43"/>
      <c r="C16" s="133"/>
      <c r="D16" s="133"/>
      <c r="E16" s="74"/>
      <c r="F16" s="74"/>
      <c r="G16" s="68"/>
      <c r="H16" s="133"/>
      <c r="I16" s="133"/>
      <c r="J16" s="90"/>
      <c r="K16" s="90"/>
      <c r="L16" s="90"/>
      <c r="M16" s="91"/>
    </row>
    <row r="17" spans="1:13" ht="22.5" x14ac:dyDescent="0.2">
      <c r="A17" s="73" t="s">
        <v>149</v>
      </c>
      <c r="B17" s="25" t="s">
        <v>9</v>
      </c>
      <c r="C17" s="132"/>
      <c r="D17" s="132"/>
      <c r="E17" s="75"/>
      <c r="F17" s="75"/>
      <c r="G17" s="67">
        <f>SUM(G18:G44)</f>
        <v>67844000</v>
      </c>
      <c r="H17" s="132"/>
      <c r="I17" s="132"/>
      <c r="J17" s="75"/>
      <c r="K17" s="75"/>
      <c r="L17" s="67">
        <f>SUM(L18:L45)</f>
        <v>67844000</v>
      </c>
      <c r="M17" s="87">
        <f>L17-G17</f>
        <v>0</v>
      </c>
    </row>
    <row r="18" spans="1:13" ht="14.45" customHeight="1" x14ac:dyDescent="0.2">
      <c r="A18" s="75"/>
      <c r="B18" s="20" t="s">
        <v>123</v>
      </c>
      <c r="C18" s="125">
        <v>1</v>
      </c>
      <c r="D18" s="125"/>
      <c r="E18" s="73" t="s">
        <v>25</v>
      </c>
      <c r="F18" s="23">
        <v>27491000</v>
      </c>
      <c r="G18" s="66">
        <f>F18*C18</f>
        <v>27491000</v>
      </c>
      <c r="H18" s="125">
        <v>1</v>
      </c>
      <c r="I18" s="125"/>
      <c r="J18" s="73" t="s">
        <v>25</v>
      </c>
      <c r="K18" s="23">
        <f>18369000-2500000</f>
        <v>15869000</v>
      </c>
      <c r="L18" s="66">
        <f>K18*H18</f>
        <v>15869000</v>
      </c>
      <c r="M18" s="88">
        <f t="shared" ref="M18:M81" si="0">L18-G18</f>
        <v>-11622000</v>
      </c>
    </row>
    <row r="19" spans="1:13" ht="14.45" customHeight="1" x14ac:dyDescent="0.2">
      <c r="A19" s="75"/>
      <c r="B19" s="20" t="s">
        <v>155</v>
      </c>
      <c r="C19" s="125">
        <v>10</v>
      </c>
      <c r="D19" s="125"/>
      <c r="E19" s="73" t="s">
        <v>22</v>
      </c>
      <c r="F19" s="23">
        <v>100000</v>
      </c>
      <c r="G19" s="66">
        <f t="shared" ref="G19:G44" si="1">F19*C19</f>
        <v>1000000</v>
      </c>
      <c r="H19" s="125">
        <v>30</v>
      </c>
      <c r="I19" s="125"/>
      <c r="J19" s="73" t="s">
        <v>22</v>
      </c>
      <c r="K19" s="23">
        <v>250000</v>
      </c>
      <c r="L19" s="66">
        <f t="shared" ref="L19:L45" si="2">K19*H19</f>
        <v>7500000</v>
      </c>
      <c r="M19" s="88">
        <f t="shared" si="0"/>
        <v>6500000</v>
      </c>
    </row>
    <row r="20" spans="1:13" ht="14.45" customHeight="1" x14ac:dyDescent="0.2">
      <c r="A20" s="75"/>
      <c r="B20" s="20" t="s">
        <v>156</v>
      </c>
      <c r="C20" s="125">
        <v>5</v>
      </c>
      <c r="D20" s="125"/>
      <c r="E20" s="73" t="s">
        <v>22</v>
      </c>
      <c r="F20" s="23">
        <v>100000</v>
      </c>
      <c r="G20" s="66">
        <f t="shared" si="1"/>
        <v>500000</v>
      </c>
      <c r="H20" s="125">
        <v>5</v>
      </c>
      <c r="I20" s="125"/>
      <c r="J20" s="73" t="s">
        <v>22</v>
      </c>
      <c r="K20" s="23">
        <v>150000</v>
      </c>
      <c r="L20" s="66">
        <f t="shared" si="2"/>
        <v>750000</v>
      </c>
      <c r="M20" s="88">
        <f t="shared" si="0"/>
        <v>250000</v>
      </c>
    </row>
    <row r="21" spans="1:13" ht="14.45" customHeight="1" x14ac:dyDescent="0.2">
      <c r="A21" s="75"/>
      <c r="B21" s="20" t="s">
        <v>127</v>
      </c>
      <c r="C21" s="125">
        <v>10</v>
      </c>
      <c r="D21" s="125"/>
      <c r="E21" s="73" t="s">
        <v>22</v>
      </c>
      <c r="F21" s="23">
        <v>100000</v>
      </c>
      <c r="G21" s="66">
        <f t="shared" si="1"/>
        <v>1000000</v>
      </c>
      <c r="H21" s="125">
        <v>10</v>
      </c>
      <c r="I21" s="125"/>
      <c r="J21" s="73" t="s">
        <v>22</v>
      </c>
      <c r="K21" s="23">
        <v>100000</v>
      </c>
      <c r="L21" s="66">
        <f t="shared" si="2"/>
        <v>1000000</v>
      </c>
      <c r="M21" s="88">
        <f t="shared" si="0"/>
        <v>0</v>
      </c>
    </row>
    <row r="22" spans="1:13" ht="14.45" customHeight="1" x14ac:dyDescent="0.2">
      <c r="A22" s="75"/>
      <c r="B22" s="20" t="s">
        <v>129</v>
      </c>
      <c r="C22" s="125">
        <v>1</v>
      </c>
      <c r="D22" s="125"/>
      <c r="E22" s="73" t="s">
        <v>23</v>
      </c>
      <c r="F22" s="23">
        <v>480000</v>
      </c>
      <c r="G22" s="66">
        <f t="shared" si="1"/>
        <v>480000</v>
      </c>
      <c r="H22" s="125">
        <v>0</v>
      </c>
      <c r="I22" s="125"/>
      <c r="J22" s="73" t="s">
        <v>23</v>
      </c>
      <c r="K22" s="23">
        <v>480000</v>
      </c>
      <c r="L22" s="66">
        <f t="shared" si="2"/>
        <v>0</v>
      </c>
      <c r="M22" s="88">
        <f t="shared" si="0"/>
        <v>-480000</v>
      </c>
    </row>
    <row r="23" spans="1:13" ht="14.45" customHeight="1" x14ac:dyDescent="0.2">
      <c r="A23" s="75"/>
      <c r="B23" s="20" t="s">
        <v>130</v>
      </c>
      <c r="C23" s="125">
        <v>10</v>
      </c>
      <c r="D23" s="125"/>
      <c r="E23" s="73" t="s">
        <v>22</v>
      </c>
      <c r="F23" s="23">
        <v>46000</v>
      </c>
      <c r="G23" s="66">
        <f t="shared" si="1"/>
        <v>460000</v>
      </c>
      <c r="H23" s="125">
        <v>10</v>
      </c>
      <c r="I23" s="125"/>
      <c r="J23" s="73" t="s">
        <v>22</v>
      </c>
      <c r="K23" s="23">
        <v>46000</v>
      </c>
      <c r="L23" s="66">
        <f t="shared" si="2"/>
        <v>460000</v>
      </c>
      <c r="M23" s="88">
        <f t="shared" si="0"/>
        <v>0</v>
      </c>
    </row>
    <row r="24" spans="1:13" ht="14.45" customHeight="1" x14ac:dyDescent="0.2">
      <c r="A24" s="75"/>
      <c r="B24" s="20" t="s">
        <v>131</v>
      </c>
      <c r="C24" s="125">
        <v>10</v>
      </c>
      <c r="D24" s="125"/>
      <c r="E24" s="73" t="s">
        <v>22</v>
      </c>
      <c r="F24" s="23">
        <v>100000</v>
      </c>
      <c r="G24" s="66">
        <f t="shared" si="1"/>
        <v>1000000</v>
      </c>
      <c r="H24" s="125">
        <v>5</v>
      </c>
      <c r="I24" s="125"/>
      <c r="J24" s="73" t="s">
        <v>22</v>
      </c>
      <c r="K24" s="23">
        <v>200000</v>
      </c>
      <c r="L24" s="66">
        <f t="shared" si="2"/>
        <v>1000000</v>
      </c>
      <c r="M24" s="88">
        <f t="shared" si="0"/>
        <v>0</v>
      </c>
    </row>
    <row r="25" spans="1:13" ht="14.45" customHeight="1" x14ac:dyDescent="0.2">
      <c r="A25" s="75"/>
      <c r="B25" s="20" t="s">
        <v>132</v>
      </c>
      <c r="C25" s="125">
        <v>5</v>
      </c>
      <c r="D25" s="125"/>
      <c r="E25" s="73" t="s">
        <v>22</v>
      </c>
      <c r="F25" s="23">
        <v>110000</v>
      </c>
      <c r="G25" s="66">
        <f t="shared" si="1"/>
        <v>550000</v>
      </c>
      <c r="H25" s="125">
        <v>5</v>
      </c>
      <c r="I25" s="125"/>
      <c r="J25" s="73" t="s">
        <v>22</v>
      </c>
      <c r="K25" s="23">
        <v>140000</v>
      </c>
      <c r="L25" s="66">
        <f t="shared" si="2"/>
        <v>700000</v>
      </c>
      <c r="M25" s="88">
        <f t="shared" si="0"/>
        <v>150000</v>
      </c>
    </row>
    <row r="26" spans="1:13" ht="14.45" customHeight="1" x14ac:dyDescent="0.2">
      <c r="A26" s="75"/>
      <c r="B26" s="20" t="s">
        <v>168</v>
      </c>
      <c r="C26" s="125">
        <v>10</v>
      </c>
      <c r="D26" s="125"/>
      <c r="E26" s="73" t="s">
        <v>22</v>
      </c>
      <c r="F26" s="23">
        <v>100000</v>
      </c>
      <c r="G26" s="66">
        <f t="shared" si="1"/>
        <v>1000000</v>
      </c>
      <c r="H26" s="125">
        <v>6</v>
      </c>
      <c r="I26" s="125"/>
      <c r="J26" s="73" t="s">
        <v>22</v>
      </c>
      <c r="K26" s="23">
        <v>250000</v>
      </c>
      <c r="L26" s="66">
        <f t="shared" si="2"/>
        <v>1500000</v>
      </c>
      <c r="M26" s="88">
        <f t="shared" si="0"/>
        <v>500000</v>
      </c>
    </row>
    <row r="27" spans="1:13" ht="14.45" customHeight="1" x14ac:dyDescent="0.2">
      <c r="A27" s="75"/>
      <c r="B27" s="20" t="s">
        <v>158</v>
      </c>
      <c r="C27" s="125">
        <v>5</v>
      </c>
      <c r="D27" s="125"/>
      <c r="E27" s="73" t="s">
        <v>22</v>
      </c>
      <c r="F27" s="23">
        <v>350000</v>
      </c>
      <c r="G27" s="66">
        <f t="shared" ref="G27" si="3">F27*C27</f>
        <v>1750000</v>
      </c>
      <c r="H27" s="125">
        <v>5</v>
      </c>
      <c r="I27" s="125"/>
      <c r="J27" s="73" t="s">
        <v>22</v>
      </c>
      <c r="K27" s="23">
        <v>250000</v>
      </c>
      <c r="L27" s="66">
        <f t="shared" si="2"/>
        <v>1250000</v>
      </c>
      <c r="M27" s="88">
        <f t="shared" si="0"/>
        <v>-500000</v>
      </c>
    </row>
    <row r="28" spans="1:13" ht="12.75" customHeight="1" x14ac:dyDescent="0.2">
      <c r="A28" s="75"/>
      <c r="B28" s="20" t="s">
        <v>106</v>
      </c>
      <c r="C28" s="125">
        <v>10</v>
      </c>
      <c r="D28" s="125"/>
      <c r="E28" s="73" t="s">
        <v>22</v>
      </c>
      <c r="F28" s="23">
        <v>350000</v>
      </c>
      <c r="G28" s="66">
        <f t="shared" si="1"/>
        <v>3500000</v>
      </c>
      <c r="H28" s="125">
        <v>10</v>
      </c>
      <c r="I28" s="125"/>
      <c r="J28" s="73" t="s">
        <v>22</v>
      </c>
      <c r="K28" s="23">
        <v>100000</v>
      </c>
      <c r="L28" s="66">
        <f t="shared" si="2"/>
        <v>1000000</v>
      </c>
      <c r="M28" s="88">
        <f t="shared" si="0"/>
        <v>-2500000</v>
      </c>
    </row>
    <row r="29" spans="1:13" ht="12.75" customHeight="1" x14ac:dyDescent="0.2">
      <c r="A29" s="75"/>
      <c r="B29" s="20" t="s">
        <v>107</v>
      </c>
      <c r="C29" s="125">
        <v>2</v>
      </c>
      <c r="D29" s="125"/>
      <c r="E29" s="73" t="s">
        <v>22</v>
      </c>
      <c r="F29" s="23">
        <v>3000000</v>
      </c>
      <c r="G29" s="66">
        <f t="shared" si="1"/>
        <v>6000000</v>
      </c>
      <c r="H29" s="125">
        <v>2</v>
      </c>
      <c r="I29" s="125"/>
      <c r="J29" s="73" t="s">
        <v>22</v>
      </c>
      <c r="K29" s="23">
        <v>3000000</v>
      </c>
      <c r="L29" s="66">
        <f t="shared" si="2"/>
        <v>6000000</v>
      </c>
      <c r="M29" s="88">
        <f t="shared" si="0"/>
        <v>0</v>
      </c>
    </row>
    <row r="30" spans="1:13" x14ac:dyDescent="0.2">
      <c r="A30" s="75"/>
      <c r="B30" s="20" t="s">
        <v>108</v>
      </c>
      <c r="C30" s="125">
        <v>5</v>
      </c>
      <c r="D30" s="125"/>
      <c r="E30" s="73" t="s">
        <v>22</v>
      </c>
      <c r="F30" s="23">
        <v>480000</v>
      </c>
      <c r="G30" s="66">
        <f t="shared" si="1"/>
        <v>2400000</v>
      </c>
      <c r="H30" s="125">
        <v>0</v>
      </c>
      <c r="I30" s="125"/>
      <c r="J30" s="73" t="s">
        <v>22</v>
      </c>
      <c r="K30" s="23">
        <v>480000</v>
      </c>
      <c r="L30" s="66">
        <f t="shared" si="2"/>
        <v>0</v>
      </c>
      <c r="M30" s="88">
        <f t="shared" si="0"/>
        <v>-2400000</v>
      </c>
    </row>
    <row r="31" spans="1:13" x14ac:dyDescent="0.2">
      <c r="A31" s="75"/>
      <c r="B31" s="20" t="s">
        <v>109</v>
      </c>
      <c r="C31" s="125">
        <v>20</v>
      </c>
      <c r="D31" s="125"/>
      <c r="E31" s="73" t="s">
        <v>22</v>
      </c>
      <c r="F31" s="23">
        <v>50000</v>
      </c>
      <c r="G31" s="66">
        <f t="shared" ref="G31" si="4">F31*C31</f>
        <v>1000000</v>
      </c>
      <c r="H31" s="125">
        <v>20</v>
      </c>
      <c r="I31" s="125"/>
      <c r="J31" s="73" t="s">
        <v>22</v>
      </c>
      <c r="K31" s="23">
        <v>50000</v>
      </c>
      <c r="L31" s="66">
        <f t="shared" si="2"/>
        <v>1000000</v>
      </c>
      <c r="M31" s="88">
        <f t="shared" si="0"/>
        <v>0</v>
      </c>
    </row>
    <row r="32" spans="1:13" x14ac:dyDescent="0.2">
      <c r="A32" s="75"/>
      <c r="B32" s="20" t="s">
        <v>110</v>
      </c>
      <c r="C32" s="125">
        <v>5</v>
      </c>
      <c r="D32" s="125"/>
      <c r="E32" s="73" t="s">
        <v>22</v>
      </c>
      <c r="F32" s="23">
        <v>150000</v>
      </c>
      <c r="G32" s="66">
        <f t="shared" ref="G32" si="5">F32*C32</f>
        <v>750000</v>
      </c>
      <c r="H32" s="125">
        <v>5</v>
      </c>
      <c r="I32" s="125"/>
      <c r="J32" s="73" t="s">
        <v>22</v>
      </c>
      <c r="K32" s="23">
        <v>150000</v>
      </c>
      <c r="L32" s="66">
        <f t="shared" si="2"/>
        <v>750000</v>
      </c>
      <c r="M32" s="88">
        <f t="shared" si="0"/>
        <v>0</v>
      </c>
    </row>
    <row r="33" spans="1:13" x14ac:dyDescent="0.2">
      <c r="A33" s="75"/>
      <c r="B33" s="20" t="s">
        <v>111</v>
      </c>
      <c r="C33" s="125">
        <v>5</v>
      </c>
      <c r="D33" s="125"/>
      <c r="E33" s="73" t="s">
        <v>22</v>
      </c>
      <c r="F33" s="23">
        <v>288000</v>
      </c>
      <c r="G33" s="66">
        <f t="shared" si="1"/>
        <v>1440000</v>
      </c>
      <c r="H33" s="125">
        <v>5</v>
      </c>
      <c r="I33" s="125"/>
      <c r="J33" s="73" t="s">
        <v>22</v>
      </c>
      <c r="K33" s="23">
        <v>390000</v>
      </c>
      <c r="L33" s="66">
        <f t="shared" si="2"/>
        <v>1950000</v>
      </c>
      <c r="M33" s="88">
        <f t="shared" si="0"/>
        <v>510000</v>
      </c>
    </row>
    <row r="34" spans="1:13" x14ac:dyDescent="0.2">
      <c r="A34" s="75"/>
      <c r="B34" s="20" t="s">
        <v>112</v>
      </c>
      <c r="C34" s="125">
        <v>4</v>
      </c>
      <c r="D34" s="125"/>
      <c r="E34" s="73" t="s">
        <v>22</v>
      </c>
      <c r="F34" s="23">
        <v>400000</v>
      </c>
      <c r="G34" s="66">
        <f t="shared" si="1"/>
        <v>1600000</v>
      </c>
      <c r="H34" s="125">
        <v>20</v>
      </c>
      <c r="I34" s="125"/>
      <c r="J34" s="73" t="s">
        <v>22</v>
      </c>
      <c r="K34" s="23">
        <v>250000</v>
      </c>
      <c r="L34" s="66">
        <f t="shared" si="2"/>
        <v>5000000</v>
      </c>
      <c r="M34" s="88">
        <f t="shared" si="0"/>
        <v>3400000</v>
      </c>
    </row>
    <row r="35" spans="1:13" x14ac:dyDescent="0.2">
      <c r="A35" s="75"/>
      <c r="B35" s="20" t="s">
        <v>113</v>
      </c>
      <c r="C35" s="125">
        <v>10</v>
      </c>
      <c r="D35" s="125"/>
      <c r="E35" s="73" t="s">
        <v>22</v>
      </c>
      <c r="F35" s="23">
        <v>222500</v>
      </c>
      <c r="G35" s="66">
        <f t="shared" si="1"/>
        <v>2225000</v>
      </c>
      <c r="H35" s="125">
        <v>10</v>
      </c>
      <c r="I35" s="125"/>
      <c r="J35" s="73" t="s">
        <v>22</v>
      </c>
      <c r="K35" s="23">
        <v>250000</v>
      </c>
      <c r="L35" s="66">
        <f t="shared" si="2"/>
        <v>2500000</v>
      </c>
      <c r="M35" s="88">
        <f t="shared" si="0"/>
        <v>275000</v>
      </c>
    </row>
    <row r="36" spans="1:13" x14ac:dyDescent="0.2">
      <c r="A36" s="75"/>
      <c r="B36" s="20" t="s">
        <v>114</v>
      </c>
      <c r="C36" s="125">
        <v>10</v>
      </c>
      <c r="D36" s="125"/>
      <c r="E36" s="73" t="s">
        <v>22</v>
      </c>
      <c r="F36" s="23">
        <v>470000</v>
      </c>
      <c r="G36" s="66">
        <f t="shared" si="1"/>
        <v>4700000</v>
      </c>
      <c r="H36" s="125">
        <v>10</v>
      </c>
      <c r="I36" s="125"/>
      <c r="J36" s="73" t="s">
        <v>22</v>
      </c>
      <c r="K36" s="23">
        <v>260000</v>
      </c>
      <c r="L36" s="66">
        <f t="shared" si="2"/>
        <v>2600000</v>
      </c>
      <c r="M36" s="88">
        <f t="shared" si="0"/>
        <v>-2100000</v>
      </c>
    </row>
    <row r="37" spans="1:13" x14ac:dyDescent="0.2">
      <c r="A37" s="75"/>
      <c r="B37" s="20" t="s">
        <v>115</v>
      </c>
      <c r="C37" s="125">
        <v>11</v>
      </c>
      <c r="D37" s="125"/>
      <c r="E37" s="73" t="s">
        <v>23</v>
      </c>
      <c r="F37" s="23">
        <v>48000</v>
      </c>
      <c r="G37" s="66">
        <f t="shared" si="1"/>
        <v>528000</v>
      </c>
      <c r="H37" s="125">
        <v>0</v>
      </c>
      <c r="I37" s="125"/>
      <c r="J37" s="73" t="s">
        <v>23</v>
      </c>
      <c r="K37" s="23">
        <v>48000</v>
      </c>
      <c r="L37" s="66">
        <f t="shared" si="2"/>
        <v>0</v>
      </c>
      <c r="M37" s="88">
        <f t="shared" si="0"/>
        <v>-528000</v>
      </c>
    </row>
    <row r="38" spans="1:13" x14ac:dyDescent="0.2">
      <c r="A38" s="75"/>
      <c r="B38" s="20" t="s">
        <v>116</v>
      </c>
      <c r="C38" s="125">
        <v>6</v>
      </c>
      <c r="D38" s="125"/>
      <c r="E38" s="73" t="s">
        <v>22</v>
      </c>
      <c r="F38" s="23">
        <v>330000</v>
      </c>
      <c r="G38" s="66">
        <f t="shared" si="1"/>
        <v>1980000</v>
      </c>
      <c r="H38" s="125">
        <v>6</v>
      </c>
      <c r="I38" s="125"/>
      <c r="J38" s="73" t="s">
        <v>22</v>
      </c>
      <c r="K38" s="23">
        <v>330000</v>
      </c>
      <c r="L38" s="66">
        <f t="shared" si="2"/>
        <v>1980000</v>
      </c>
      <c r="M38" s="88">
        <f t="shared" si="0"/>
        <v>0</v>
      </c>
    </row>
    <row r="39" spans="1:13" x14ac:dyDescent="0.2">
      <c r="A39" s="75"/>
      <c r="B39" s="20" t="s">
        <v>117</v>
      </c>
      <c r="C39" s="125">
        <v>20</v>
      </c>
      <c r="D39" s="125"/>
      <c r="E39" s="73" t="s">
        <v>22</v>
      </c>
      <c r="F39" s="23">
        <v>145000</v>
      </c>
      <c r="G39" s="66">
        <f t="shared" si="1"/>
        <v>2900000</v>
      </c>
      <c r="H39" s="125">
        <v>2</v>
      </c>
      <c r="I39" s="125"/>
      <c r="J39" s="73" t="s">
        <v>22</v>
      </c>
      <c r="K39" s="23">
        <v>480000</v>
      </c>
      <c r="L39" s="66">
        <f t="shared" si="2"/>
        <v>960000</v>
      </c>
      <c r="M39" s="88">
        <f t="shared" si="0"/>
        <v>-1940000</v>
      </c>
    </row>
    <row r="40" spans="1:13" x14ac:dyDescent="0.2">
      <c r="A40" s="75"/>
      <c r="B40" s="20" t="s">
        <v>166</v>
      </c>
      <c r="C40" s="125">
        <v>8</v>
      </c>
      <c r="D40" s="125"/>
      <c r="E40" s="73" t="s">
        <v>22</v>
      </c>
      <c r="F40" s="23">
        <v>30000</v>
      </c>
      <c r="G40" s="66">
        <f t="shared" si="1"/>
        <v>240000</v>
      </c>
      <c r="H40" s="125">
        <v>5</v>
      </c>
      <c r="I40" s="125"/>
      <c r="J40" s="73" t="s">
        <v>22</v>
      </c>
      <c r="K40" s="23">
        <v>440000</v>
      </c>
      <c r="L40" s="66">
        <f t="shared" si="2"/>
        <v>2200000</v>
      </c>
      <c r="M40" s="88">
        <f t="shared" si="0"/>
        <v>1960000</v>
      </c>
    </row>
    <row r="41" spans="1:13" x14ac:dyDescent="0.2">
      <c r="A41" s="75"/>
      <c r="B41" s="20" t="s">
        <v>119</v>
      </c>
      <c r="C41" s="125">
        <v>5</v>
      </c>
      <c r="D41" s="125"/>
      <c r="E41" s="73" t="s">
        <v>22</v>
      </c>
      <c r="F41" s="23">
        <v>150000</v>
      </c>
      <c r="G41" s="66">
        <f t="shared" si="1"/>
        <v>750000</v>
      </c>
      <c r="H41" s="125">
        <v>30</v>
      </c>
      <c r="I41" s="125"/>
      <c r="J41" s="73" t="s">
        <v>22</v>
      </c>
      <c r="K41" s="23">
        <v>150000</v>
      </c>
      <c r="L41" s="66">
        <f t="shared" si="2"/>
        <v>4500000</v>
      </c>
      <c r="M41" s="88">
        <f t="shared" si="0"/>
        <v>3750000</v>
      </c>
    </row>
    <row r="42" spans="1:13" x14ac:dyDescent="0.2">
      <c r="A42" s="75"/>
      <c r="B42" s="20" t="s">
        <v>120</v>
      </c>
      <c r="C42" s="125">
        <v>20</v>
      </c>
      <c r="D42" s="125"/>
      <c r="E42" s="73" t="s">
        <v>22</v>
      </c>
      <c r="F42" s="23">
        <v>30000</v>
      </c>
      <c r="G42" s="66">
        <f t="shared" si="1"/>
        <v>600000</v>
      </c>
      <c r="H42" s="125">
        <v>10</v>
      </c>
      <c r="I42" s="125"/>
      <c r="J42" s="73" t="s">
        <v>22</v>
      </c>
      <c r="K42" s="23">
        <v>300000</v>
      </c>
      <c r="L42" s="66">
        <f t="shared" si="2"/>
        <v>3000000</v>
      </c>
      <c r="M42" s="88">
        <f t="shared" si="0"/>
        <v>2400000</v>
      </c>
    </row>
    <row r="43" spans="1:13" x14ac:dyDescent="0.2">
      <c r="A43" s="75"/>
      <c r="B43" s="20" t="s">
        <v>167</v>
      </c>
      <c r="C43" s="125">
        <v>5</v>
      </c>
      <c r="D43" s="125"/>
      <c r="E43" s="73" t="s">
        <v>22</v>
      </c>
      <c r="F43" s="23">
        <v>300000</v>
      </c>
      <c r="G43" s="66">
        <f t="shared" si="1"/>
        <v>1500000</v>
      </c>
      <c r="H43" s="125">
        <v>0</v>
      </c>
      <c r="I43" s="125"/>
      <c r="J43" s="73" t="s">
        <v>22</v>
      </c>
      <c r="K43" s="23">
        <v>300000</v>
      </c>
      <c r="L43" s="66">
        <f t="shared" si="2"/>
        <v>0</v>
      </c>
      <c r="M43" s="88">
        <f t="shared" si="0"/>
        <v>-1500000</v>
      </c>
    </row>
    <row r="44" spans="1:13" x14ac:dyDescent="0.2">
      <c r="A44" s="75"/>
      <c r="B44" s="20" t="s">
        <v>157</v>
      </c>
      <c r="C44" s="125">
        <v>5</v>
      </c>
      <c r="D44" s="125"/>
      <c r="E44" s="73" t="s">
        <v>22</v>
      </c>
      <c r="F44" s="23">
        <v>100000</v>
      </c>
      <c r="G44" s="66">
        <f t="shared" si="1"/>
        <v>500000</v>
      </c>
      <c r="H44" s="125">
        <v>5</v>
      </c>
      <c r="I44" s="125"/>
      <c r="J44" s="73" t="s">
        <v>22</v>
      </c>
      <c r="K44" s="23">
        <v>75000</v>
      </c>
      <c r="L44" s="66">
        <f t="shared" si="2"/>
        <v>375000</v>
      </c>
      <c r="M44" s="88">
        <f t="shared" si="0"/>
        <v>-125000</v>
      </c>
    </row>
    <row r="45" spans="1:13" x14ac:dyDescent="0.2">
      <c r="A45" s="75"/>
      <c r="B45" s="20" t="s">
        <v>191</v>
      </c>
      <c r="C45" s="125"/>
      <c r="D45" s="125"/>
      <c r="E45" s="73"/>
      <c r="F45" s="23"/>
      <c r="G45" s="66"/>
      <c r="H45" s="125">
        <v>10</v>
      </c>
      <c r="I45" s="125"/>
      <c r="J45" s="73" t="s">
        <v>22</v>
      </c>
      <c r="K45" s="23">
        <v>400000</v>
      </c>
      <c r="L45" s="66">
        <f t="shared" si="2"/>
        <v>4000000</v>
      </c>
      <c r="M45" s="88">
        <f t="shared" si="0"/>
        <v>4000000</v>
      </c>
    </row>
    <row r="46" spans="1:13" x14ac:dyDescent="0.2">
      <c r="A46" s="73" t="s">
        <v>24</v>
      </c>
      <c r="B46" s="25" t="s">
        <v>2</v>
      </c>
      <c r="C46" s="125"/>
      <c r="D46" s="125"/>
      <c r="E46" s="73"/>
      <c r="F46" s="23"/>
      <c r="G46" s="67">
        <f>SUM(G47:G68)</f>
        <v>734066000</v>
      </c>
      <c r="H46" s="125"/>
      <c r="I46" s="125"/>
      <c r="J46" s="73"/>
      <c r="K46" s="23"/>
      <c r="L46" s="67">
        <f>SUM(L47:L69)</f>
        <v>680066000</v>
      </c>
      <c r="M46" s="87">
        <f t="shared" si="0"/>
        <v>-54000000</v>
      </c>
    </row>
    <row r="47" spans="1:13" x14ac:dyDescent="0.2">
      <c r="A47" s="75"/>
      <c r="B47" s="20" t="s">
        <v>169</v>
      </c>
      <c r="C47" s="125">
        <v>1</v>
      </c>
      <c r="D47" s="125"/>
      <c r="E47" s="73" t="s">
        <v>26</v>
      </c>
      <c r="F47" s="23">
        <v>3000000</v>
      </c>
      <c r="G47" s="66">
        <f>F47*C47</f>
        <v>3000000</v>
      </c>
      <c r="H47" s="125">
        <v>1</v>
      </c>
      <c r="I47" s="125"/>
      <c r="J47" s="73" t="s">
        <v>26</v>
      </c>
      <c r="K47" s="23">
        <v>2500000</v>
      </c>
      <c r="L47" s="66">
        <f>K47*H47</f>
        <v>2500000</v>
      </c>
      <c r="M47" s="88">
        <f t="shared" si="0"/>
        <v>-500000</v>
      </c>
    </row>
    <row r="48" spans="1:13" x14ac:dyDescent="0.2">
      <c r="A48" s="75"/>
      <c r="B48" s="20" t="s">
        <v>199</v>
      </c>
      <c r="C48" s="125"/>
      <c r="D48" s="125"/>
      <c r="E48" s="73"/>
      <c r="F48" s="23"/>
      <c r="G48" s="66"/>
      <c r="H48" s="125">
        <v>1</v>
      </c>
      <c r="I48" s="125"/>
      <c r="J48" s="73" t="s">
        <v>26</v>
      </c>
      <c r="K48" s="23">
        <v>1700000</v>
      </c>
      <c r="L48" s="66">
        <f t="shared" ref="L48:L69" si="6">K48*H48</f>
        <v>1700000</v>
      </c>
      <c r="M48" s="88">
        <f t="shared" si="0"/>
        <v>1700000</v>
      </c>
    </row>
    <row r="49" spans="1:13" x14ac:dyDescent="0.2">
      <c r="A49" s="75"/>
      <c r="B49" s="20" t="s">
        <v>170</v>
      </c>
      <c r="C49" s="125">
        <v>2</v>
      </c>
      <c r="D49" s="125"/>
      <c r="E49" s="73" t="s">
        <v>23</v>
      </c>
      <c r="F49" s="23">
        <v>40000000</v>
      </c>
      <c r="G49" s="66">
        <f t="shared" ref="G49:G68" si="7">F49*C49</f>
        <v>80000000</v>
      </c>
      <c r="H49" s="125">
        <v>3</v>
      </c>
      <c r="I49" s="125"/>
      <c r="J49" s="73" t="s">
        <v>23</v>
      </c>
      <c r="K49" s="23">
        <v>41000000</v>
      </c>
      <c r="L49" s="66">
        <f t="shared" si="6"/>
        <v>123000000</v>
      </c>
      <c r="M49" s="88">
        <f t="shared" si="0"/>
        <v>43000000</v>
      </c>
    </row>
    <row r="50" spans="1:13" x14ac:dyDescent="0.2">
      <c r="A50" s="75"/>
      <c r="B50" s="20" t="s">
        <v>160</v>
      </c>
      <c r="C50" s="125">
        <v>10</v>
      </c>
      <c r="D50" s="125"/>
      <c r="E50" s="73" t="s">
        <v>22</v>
      </c>
      <c r="F50" s="23">
        <v>30000000</v>
      </c>
      <c r="G50" s="66">
        <f t="shared" si="7"/>
        <v>300000000</v>
      </c>
      <c r="H50" s="125">
        <v>6</v>
      </c>
      <c r="I50" s="125"/>
      <c r="J50" s="73" t="s">
        <v>22</v>
      </c>
      <c r="K50" s="23">
        <v>30000000</v>
      </c>
      <c r="L50" s="66">
        <f t="shared" si="6"/>
        <v>180000000</v>
      </c>
      <c r="M50" s="88">
        <f t="shared" si="0"/>
        <v>-120000000</v>
      </c>
    </row>
    <row r="51" spans="1:13" x14ac:dyDescent="0.2">
      <c r="A51" s="75"/>
      <c r="B51" s="20" t="s">
        <v>194</v>
      </c>
      <c r="C51" s="125"/>
      <c r="D51" s="125"/>
      <c r="E51" s="73"/>
      <c r="F51" s="23"/>
      <c r="G51" s="66"/>
      <c r="H51" s="125">
        <v>2</v>
      </c>
      <c r="I51" s="125"/>
      <c r="J51" s="73" t="s">
        <v>26</v>
      </c>
      <c r="K51" s="23">
        <v>2500000</v>
      </c>
      <c r="L51" s="66">
        <f t="shared" si="6"/>
        <v>5000000</v>
      </c>
      <c r="M51" s="88">
        <f t="shared" si="0"/>
        <v>5000000</v>
      </c>
    </row>
    <row r="52" spans="1:13" x14ac:dyDescent="0.2">
      <c r="A52" s="75"/>
      <c r="B52" s="20" t="s">
        <v>195</v>
      </c>
      <c r="C52" s="125"/>
      <c r="D52" s="125"/>
      <c r="E52" s="73"/>
      <c r="F52" s="23"/>
      <c r="G52" s="66"/>
      <c r="H52" s="125">
        <v>1</v>
      </c>
      <c r="I52" s="125"/>
      <c r="J52" s="73" t="s">
        <v>26</v>
      </c>
      <c r="K52" s="23">
        <v>7000000</v>
      </c>
      <c r="L52" s="66">
        <f t="shared" si="6"/>
        <v>7000000</v>
      </c>
      <c r="M52" s="88">
        <f t="shared" si="0"/>
        <v>7000000</v>
      </c>
    </row>
    <row r="53" spans="1:13" x14ac:dyDescent="0.2">
      <c r="A53" s="75"/>
      <c r="B53" s="20" t="s">
        <v>197</v>
      </c>
      <c r="C53" s="125"/>
      <c r="D53" s="125"/>
      <c r="E53" s="73"/>
      <c r="F53" s="23"/>
      <c r="G53" s="66"/>
      <c r="H53" s="125">
        <v>1</v>
      </c>
      <c r="I53" s="125"/>
      <c r="J53" s="73" t="s">
        <v>26</v>
      </c>
      <c r="K53" s="23">
        <v>3000000</v>
      </c>
      <c r="L53" s="66">
        <f t="shared" si="6"/>
        <v>3000000</v>
      </c>
      <c r="M53" s="88">
        <f t="shared" si="0"/>
        <v>3000000</v>
      </c>
    </row>
    <row r="54" spans="1:13" x14ac:dyDescent="0.2">
      <c r="A54" s="75"/>
      <c r="B54" s="20" t="s">
        <v>198</v>
      </c>
      <c r="C54" s="125"/>
      <c r="D54" s="125"/>
      <c r="E54" s="73"/>
      <c r="F54" s="23"/>
      <c r="G54" s="66"/>
      <c r="H54" s="125">
        <v>1</v>
      </c>
      <c r="I54" s="125"/>
      <c r="J54" s="73" t="s">
        <v>26</v>
      </c>
      <c r="K54" s="23">
        <v>1500000</v>
      </c>
      <c r="L54" s="66">
        <f t="shared" si="6"/>
        <v>1500000</v>
      </c>
      <c r="M54" s="88">
        <f t="shared" si="0"/>
        <v>1500000</v>
      </c>
    </row>
    <row r="55" spans="1:13" x14ac:dyDescent="0.2">
      <c r="A55" s="75"/>
      <c r="B55" s="20" t="s">
        <v>59</v>
      </c>
      <c r="C55" s="125">
        <v>2</v>
      </c>
      <c r="D55" s="125"/>
      <c r="E55" s="73" t="s">
        <v>22</v>
      </c>
      <c r="F55" s="23">
        <v>31010000</v>
      </c>
      <c r="G55" s="66">
        <f t="shared" si="7"/>
        <v>62020000</v>
      </c>
      <c r="H55" s="125">
        <v>2</v>
      </c>
      <c r="I55" s="125"/>
      <c r="J55" s="73" t="s">
        <v>22</v>
      </c>
      <c r="K55" s="23">
        <v>27000000</v>
      </c>
      <c r="L55" s="66">
        <f t="shared" si="6"/>
        <v>54000000</v>
      </c>
      <c r="M55" s="88">
        <f t="shared" si="0"/>
        <v>-8020000</v>
      </c>
    </row>
    <row r="56" spans="1:13" x14ac:dyDescent="0.2">
      <c r="A56" s="75"/>
      <c r="B56" s="20" t="s">
        <v>159</v>
      </c>
      <c r="C56" s="125">
        <v>20</v>
      </c>
      <c r="D56" s="125"/>
      <c r="E56" s="73" t="s">
        <v>22</v>
      </c>
      <c r="F56" s="23">
        <v>1500000</v>
      </c>
      <c r="G56" s="66">
        <f t="shared" si="7"/>
        <v>30000000</v>
      </c>
      <c r="H56" s="125">
        <v>25</v>
      </c>
      <c r="I56" s="125"/>
      <c r="J56" s="73" t="s">
        <v>22</v>
      </c>
      <c r="K56" s="23">
        <v>1500000</v>
      </c>
      <c r="L56" s="66">
        <f t="shared" si="6"/>
        <v>37500000</v>
      </c>
      <c r="M56" s="88">
        <f t="shared" si="0"/>
        <v>7500000</v>
      </c>
    </row>
    <row r="57" spans="1:13" x14ac:dyDescent="0.2">
      <c r="A57" s="75"/>
      <c r="B57" s="20" t="s">
        <v>61</v>
      </c>
      <c r="C57" s="125">
        <v>2</v>
      </c>
      <c r="D57" s="125"/>
      <c r="E57" s="73" t="s">
        <v>26</v>
      </c>
      <c r="F57" s="23">
        <v>2060000</v>
      </c>
      <c r="G57" s="66">
        <f t="shared" si="7"/>
        <v>4120000</v>
      </c>
      <c r="H57" s="125">
        <v>0</v>
      </c>
      <c r="I57" s="125"/>
      <c r="J57" s="73" t="s">
        <v>26</v>
      </c>
      <c r="K57" s="23">
        <v>2060000</v>
      </c>
      <c r="L57" s="66">
        <f t="shared" si="6"/>
        <v>0</v>
      </c>
      <c r="M57" s="88">
        <f t="shared" si="0"/>
        <v>-4120000</v>
      </c>
    </row>
    <row r="58" spans="1:13" x14ac:dyDescent="0.2">
      <c r="A58" s="75"/>
      <c r="B58" s="20" t="s">
        <v>196</v>
      </c>
      <c r="C58" s="125"/>
      <c r="D58" s="125"/>
      <c r="E58" s="73"/>
      <c r="F58" s="23"/>
      <c r="G58" s="66"/>
      <c r="H58" s="125">
        <v>2</v>
      </c>
      <c r="I58" s="125"/>
      <c r="J58" s="73" t="s">
        <v>26</v>
      </c>
      <c r="K58" s="23">
        <v>1000000</v>
      </c>
      <c r="L58" s="66">
        <f t="shared" si="6"/>
        <v>2000000</v>
      </c>
      <c r="M58" s="88">
        <f t="shared" si="0"/>
        <v>2000000</v>
      </c>
    </row>
    <row r="59" spans="1:13" x14ac:dyDescent="0.2">
      <c r="A59" s="75"/>
      <c r="B59" s="20" t="s">
        <v>171</v>
      </c>
      <c r="C59" s="125">
        <v>2</v>
      </c>
      <c r="D59" s="125"/>
      <c r="E59" s="73" t="s">
        <v>26</v>
      </c>
      <c r="F59" s="23">
        <v>6500000</v>
      </c>
      <c r="G59" s="66">
        <f t="shared" si="7"/>
        <v>13000000</v>
      </c>
      <c r="H59" s="125">
        <v>2</v>
      </c>
      <c r="I59" s="125"/>
      <c r="J59" s="73" t="s">
        <v>26</v>
      </c>
      <c r="K59" s="23">
        <v>5500000</v>
      </c>
      <c r="L59" s="66">
        <f t="shared" si="6"/>
        <v>11000000</v>
      </c>
      <c r="M59" s="88">
        <f t="shared" si="0"/>
        <v>-2000000</v>
      </c>
    </row>
    <row r="60" spans="1:13" x14ac:dyDescent="0.2">
      <c r="A60" s="75"/>
      <c r="B60" s="20" t="s">
        <v>67</v>
      </c>
      <c r="C60" s="125">
        <v>12</v>
      </c>
      <c r="D60" s="125"/>
      <c r="E60" s="73" t="s">
        <v>22</v>
      </c>
      <c r="F60" s="23">
        <v>848000</v>
      </c>
      <c r="G60" s="66">
        <f t="shared" si="7"/>
        <v>10176000</v>
      </c>
      <c r="H60" s="125">
        <v>0</v>
      </c>
      <c r="I60" s="125"/>
      <c r="J60" s="73" t="s">
        <v>22</v>
      </c>
      <c r="K60" s="23">
        <v>848000</v>
      </c>
      <c r="L60" s="66">
        <f t="shared" si="6"/>
        <v>0</v>
      </c>
      <c r="M60" s="88">
        <f t="shared" si="0"/>
        <v>-10176000</v>
      </c>
    </row>
    <row r="61" spans="1:13" x14ac:dyDescent="0.2">
      <c r="A61" s="75"/>
      <c r="B61" s="20" t="s">
        <v>69</v>
      </c>
      <c r="C61" s="125">
        <v>2</v>
      </c>
      <c r="D61" s="125"/>
      <c r="E61" s="73" t="s">
        <v>26</v>
      </c>
      <c r="F61" s="23">
        <v>1000000</v>
      </c>
      <c r="G61" s="66">
        <f t="shared" si="7"/>
        <v>2000000</v>
      </c>
      <c r="H61" s="125">
        <v>1</v>
      </c>
      <c r="I61" s="125"/>
      <c r="J61" s="73" t="s">
        <v>26</v>
      </c>
      <c r="K61" s="23">
        <v>3000000</v>
      </c>
      <c r="L61" s="66">
        <f t="shared" si="6"/>
        <v>3000000</v>
      </c>
      <c r="M61" s="88">
        <f t="shared" si="0"/>
        <v>1000000</v>
      </c>
    </row>
    <row r="62" spans="1:13" x14ac:dyDescent="0.2">
      <c r="A62" s="75"/>
      <c r="B62" s="20" t="s">
        <v>70</v>
      </c>
      <c r="C62" s="125">
        <v>10</v>
      </c>
      <c r="D62" s="125"/>
      <c r="E62" s="73" t="s">
        <v>22</v>
      </c>
      <c r="F62" s="23">
        <v>700000</v>
      </c>
      <c r="G62" s="66">
        <f t="shared" si="7"/>
        <v>7000000</v>
      </c>
      <c r="H62" s="125">
        <v>10</v>
      </c>
      <c r="I62" s="125"/>
      <c r="J62" s="73" t="s">
        <v>22</v>
      </c>
      <c r="K62" s="23">
        <v>1000000</v>
      </c>
      <c r="L62" s="66">
        <f t="shared" si="6"/>
        <v>10000000</v>
      </c>
      <c r="M62" s="88">
        <f t="shared" si="0"/>
        <v>3000000</v>
      </c>
    </row>
    <row r="63" spans="1:13" x14ac:dyDescent="0.2">
      <c r="A63" s="75"/>
      <c r="B63" s="20" t="s">
        <v>71</v>
      </c>
      <c r="C63" s="125">
        <v>1</v>
      </c>
      <c r="D63" s="125"/>
      <c r="E63" s="73" t="s">
        <v>22</v>
      </c>
      <c r="F63" s="23">
        <v>70000000</v>
      </c>
      <c r="G63" s="66">
        <f t="shared" ref="G63" si="8">F63*C63</f>
        <v>70000000</v>
      </c>
      <c r="H63" s="125">
        <v>1</v>
      </c>
      <c r="I63" s="125"/>
      <c r="J63" s="73" t="s">
        <v>22</v>
      </c>
      <c r="K63" s="23">
        <v>72116000</v>
      </c>
      <c r="L63" s="66">
        <f t="shared" si="6"/>
        <v>72116000</v>
      </c>
      <c r="M63" s="88">
        <f t="shared" si="0"/>
        <v>2116000</v>
      </c>
    </row>
    <row r="64" spans="1:13" x14ac:dyDescent="0.2">
      <c r="A64" s="75"/>
      <c r="B64" s="20" t="s">
        <v>72</v>
      </c>
      <c r="C64" s="125">
        <v>2</v>
      </c>
      <c r="D64" s="125"/>
      <c r="E64" s="73" t="s">
        <v>22</v>
      </c>
      <c r="F64" s="23">
        <v>27000000</v>
      </c>
      <c r="G64" s="66">
        <f t="shared" si="7"/>
        <v>54000000</v>
      </c>
      <c r="H64" s="125">
        <v>0</v>
      </c>
      <c r="I64" s="125"/>
      <c r="J64" s="73" t="s">
        <v>22</v>
      </c>
      <c r="K64" s="23">
        <v>27000000</v>
      </c>
      <c r="L64" s="66">
        <f t="shared" si="6"/>
        <v>0</v>
      </c>
      <c r="M64" s="88">
        <f t="shared" si="0"/>
        <v>-54000000</v>
      </c>
    </row>
    <row r="65" spans="1:13" x14ac:dyDescent="0.2">
      <c r="A65" s="75"/>
      <c r="B65" s="20" t="s">
        <v>201</v>
      </c>
      <c r="C65" s="73"/>
      <c r="D65" s="73"/>
      <c r="E65" s="73"/>
      <c r="F65" s="23"/>
      <c r="G65" s="66"/>
      <c r="H65" s="125">
        <v>3</v>
      </c>
      <c r="I65" s="125"/>
      <c r="J65" s="73" t="s">
        <v>26</v>
      </c>
      <c r="K65" s="23">
        <v>26000000</v>
      </c>
      <c r="L65" s="66">
        <f t="shared" si="6"/>
        <v>78000000</v>
      </c>
      <c r="M65" s="88">
        <f t="shared" si="0"/>
        <v>78000000</v>
      </c>
    </row>
    <row r="66" spans="1:13" x14ac:dyDescent="0.2">
      <c r="A66" s="75"/>
      <c r="B66" s="20" t="s">
        <v>73</v>
      </c>
      <c r="C66" s="125">
        <v>3</v>
      </c>
      <c r="D66" s="125"/>
      <c r="E66" s="73" t="s">
        <v>26</v>
      </c>
      <c r="F66" s="23">
        <v>25000000</v>
      </c>
      <c r="G66" s="66">
        <f t="shared" si="7"/>
        <v>75000000</v>
      </c>
      <c r="H66" s="125">
        <v>2</v>
      </c>
      <c r="I66" s="125"/>
      <c r="J66" s="73" t="s">
        <v>26</v>
      </c>
      <c r="K66" s="23">
        <v>25000000</v>
      </c>
      <c r="L66" s="66">
        <f t="shared" si="6"/>
        <v>50000000</v>
      </c>
      <c r="M66" s="88">
        <f t="shared" si="0"/>
        <v>-25000000</v>
      </c>
    </row>
    <row r="67" spans="1:13" x14ac:dyDescent="0.2">
      <c r="A67" s="75"/>
      <c r="B67" s="20" t="s">
        <v>74</v>
      </c>
      <c r="C67" s="125">
        <v>10</v>
      </c>
      <c r="D67" s="125"/>
      <c r="E67" s="73" t="s">
        <v>22</v>
      </c>
      <c r="F67" s="23">
        <v>2000000</v>
      </c>
      <c r="G67" s="66">
        <f t="shared" si="7"/>
        <v>20000000</v>
      </c>
      <c r="H67" s="125">
        <v>20</v>
      </c>
      <c r="I67" s="125"/>
      <c r="J67" s="73" t="s">
        <v>22</v>
      </c>
      <c r="K67" s="23">
        <v>1500000</v>
      </c>
      <c r="L67" s="66">
        <f t="shared" si="6"/>
        <v>30000000</v>
      </c>
      <c r="M67" s="88">
        <f t="shared" si="0"/>
        <v>10000000</v>
      </c>
    </row>
    <row r="68" spans="1:13" x14ac:dyDescent="0.2">
      <c r="A68" s="75"/>
      <c r="B68" s="20" t="s">
        <v>75</v>
      </c>
      <c r="C68" s="125">
        <v>5</v>
      </c>
      <c r="D68" s="125"/>
      <c r="E68" s="73" t="s">
        <v>26</v>
      </c>
      <c r="F68" s="23">
        <v>750000</v>
      </c>
      <c r="G68" s="66">
        <f t="shared" si="7"/>
        <v>3750000</v>
      </c>
      <c r="H68" s="125">
        <v>10</v>
      </c>
      <c r="I68" s="125"/>
      <c r="J68" s="73" t="s">
        <v>26</v>
      </c>
      <c r="K68" s="23">
        <v>700000</v>
      </c>
      <c r="L68" s="66">
        <f t="shared" si="6"/>
        <v>7000000</v>
      </c>
      <c r="M68" s="88">
        <f t="shared" si="0"/>
        <v>3250000</v>
      </c>
    </row>
    <row r="69" spans="1:13" x14ac:dyDescent="0.2">
      <c r="A69" s="75"/>
      <c r="B69" s="20" t="s">
        <v>200</v>
      </c>
      <c r="C69" s="125"/>
      <c r="D69" s="125"/>
      <c r="E69" s="73"/>
      <c r="F69" s="23"/>
      <c r="G69" s="66"/>
      <c r="H69" s="125">
        <v>1</v>
      </c>
      <c r="I69" s="125"/>
      <c r="J69" s="73" t="s">
        <v>26</v>
      </c>
      <c r="K69" s="23">
        <v>1750000</v>
      </c>
      <c r="L69" s="66">
        <f t="shared" si="6"/>
        <v>1750000</v>
      </c>
      <c r="M69" s="88">
        <f t="shared" si="0"/>
        <v>1750000</v>
      </c>
    </row>
    <row r="70" spans="1:13" x14ac:dyDescent="0.2">
      <c r="A70" s="73" t="s">
        <v>27</v>
      </c>
      <c r="B70" s="25" t="s">
        <v>172</v>
      </c>
      <c r="C70" s="125"/>
      <c r="D70" s="125"/>
      <c r="E70" s="73"/>
      <c r="F70" s="23"/>
      <c r="G70" s="67">
        <f>SUM(G71:G79)</f>
        <v>320800000</v>
      </c>
      <c r="H70" s="125"/>
      <c r="I70" s="125"/>
      <c r="J70" s="73"/>
      <c r="K70" s="23"/>
      <c r="L70" s="67">
        <f>SUM(L71:L80)</f>
        <v>20800000</v>
      </c>
      <c r="M70" s="87">
        <f t="shared" si="0"/>
        <v>-300000000</v>
      </c>
    </row>
    <row r="71" spans="1:13" x14ac:dyDescent="0.2">
      <c r="A71" s="75"/>
      <c r="B71" s="20" t="s">
        <v>173</v>
      </c>
      <c r="C71" s="125">
        <v>1</v>
      </c>
      <c r="D71" s="125"/>
      <c r="E71" s="73" t="s">
        <v>34</v>
      </c>
      <c r="F71" s="23">
        <v>3500000</v>
      </c>
      <c r="G71" s="66">
        <f>F71*C71</f>
        <v>3500000</v>
      </c>
      <c r="H71" s="125">
        <v>1</v>
      </c>
      <c r="I71" s="125"/>
      <c r="J71" s="73" t="s">
        <v>34</v>
      </c>
      <c r="K71" s="23">
        <v>2900000</v>
      </c>
      <c r="L71" s="66">
        <f>K71*H71</f>
        <v>2900000</v>
      </c>
      <c r="M71" s="88">
        <f t="shared" si="0"/>
        <v>-600000</v>
      </c>
    </row>
    <row r="72" spans="1:13" x14ac:dyDescent="0.2">
      <c r="A72" s="75"/>
      <c r="B72" s="20" t="s">
        <v>174</v>
      </c>
      <c r="C72" s="125">
        <v>1</v>
      </c>
      <c r="D72" s="125"/>
      <c r="E72" s="73" t="s">
        <v>34</v>
      </c>
      <c r="F72" s="23">
        <v>1000000</v>
      </c>
      <c r="G72" s="66">
        <f t="shared" ref="G72:G79" si="9">F72*C72</f>
        <v>1000000</v>
      </c>
      <c r="H72" s="125">
        <v>0</v>
      </c>
      <c r="I72" s="125"/>
      <c r="J72" s="73" t="s">
        <v>34</v>
      </c>
      <c r="K72" s="23">
        <v>1000000</v>
      </c>
      <c r="L72" s="66">
        <f t="shared" ref="L72:L80" si="10">K72*H72</f>
        <v>0</v>
      </c>
      <c r="M72" s="88">
        <f t="shared" si="0"/>
        <v>-1000000</v>
      </c>
    </row>
    <row r="73" spans="1:13" x14ac:dyDescent="0.2">
      <c r="A73" s="75"/>
      <c r="B73" s="20" t="s">
        <v>175</v>
      </c>
      <c r="C73" s="125">
        <v>1</v>
      </c>
      <c r="D73" s="125"/>
      <c r="E73" s="73" t="s">
        <v>34</v>
      </c>
      <c r="F73" s="23">
        <v>1500000</v>
      </c>
      <c r="G73" s="66">
        <f t="shared" si="9"/>
        <v>1500000</v>
      </c>
      <c r="H73" s="125">
        <v>0</v>
      </c>
      <c r="I73" s="125"/>
      <c r="J73" s="73" t="s">
        <v>34</v>
      </c>
      <c r="K73" s="23">
        <v>1500000</v>
      </c>
      <c r="L73" s="66">
        <f t="shared" si="10"/>
        <v>0</v>
      </c>
      <c r="M73" s="88">
        <f t="shared" si="0"/>
        <v>-1500000</v>
      </c>
    </row>
    <row r="74" spans="1:13" x14ac:dyDescent="0.2">
      <c r="A74" s="75"/>
      <c r="B74" s="20" t="s">
        <v>176</v>
      </c>
      <c r="C74" s="125">
        <v>2</v>
      </c>
      <c r="D74" s="125"/>
      <c r="E74" s="73" t="s">
        <v>34</v>
      </c>
      <c r="F74" s="23">
        <v>900000</v>
      </c>
      <c r="G74" s="66">
        <f t="shared" si="9"/>
        <v>1800000</v>
      </c>
      <c r="H74" s="125">
        <v>0</v>
      </c>
      <c r="I74" s="125"/>
      <c r="J74" s="73" t="s">
        <v>34</v>
      </c>
      <c r="K74" s="23">
        <v>900000</v>
      </c>
      <c r="L74" s="66">
        <f t="shared" si="10"/>
        <v>0</v>
      </c>
      <c r="M74" s="88">
        <f t="shared" si="0"/>
        <v>-1800000</v>
      </c>
    </row>
    <row r="75" spans="1:13" x14ac:dyDescent="0.2">
      <c r="A75" s="75"/>
      <c r="B75" s="20" t="s">
        <v>192</v>
      </c>
      <c r="C75" s="125"/>
      <c r="D75" s="125"/>
      <c r="E75" s="73"/>
      <c r="F75" s="23"/>
      <c r="G75" s="66"/>
      <c r="H75" s="125">
        <v>3</v>
      </c>
      <c r="I75" s="125"/>
      <c r="J75" s="73" t="s">
        <v>22</v>
      </c>
      <c r="K75" s="23">
        <v>1200000</v>
      </c>
      <c r="L75" s="66">
        <f t="shared" si="10"/>
        <v>3600000</v>
      </c>
      <c r="M75" s="88">
        <f t="shared" si="0"/>
        <v>3600000</v>
      </c>
    </row>
    <row r="76" spans="1:13" x14ac:dyDescent="0.2">
      <c r="A76" s="75"/>
      <c r="B76" s="20" t="s">
        <v>177</v>
      </c>
      <c r="C76" s="125">
        <v>2</v>
      </c>
      <c r="D76" s="125"/>
      <c r="E76" s="73" t="s">
        <v>34</v>
      </c>
      <c r="F76" s="23">
        <v>1300000</v>
      </c>
      <c r="G76" s="66">
        <f t="shared" si="9"/>
        <v>2600000</v>
      </c>
      <c r="H76" s="125">
        <v>0</v>
      </c>
      <c r="I76" s="125"/>
      <c r="J76" s="73" t="s">
        <v>34</v>
      </c>
      <c r="K76" s="23">
        <v>1300000</v>
      </c>
      <c r="L76" s="66">
        <f t="shared" si="10"/>
        <v>0</v>
      </c>
      <c r="M76" s="88">
        <f t="shared" si="0"/>
        <v>-2600000</v>
      </c>
    </row>
    <row r="77" spans="1:13" x14ac:dyDescent="0.2">
      <c r="A77" s="75"/>
      <c r="B77" s="20" t="s">
        <v>178</v>
      </c>
      <c r="C77" s="125">
        <v>2</v>
      </c>
      <c r="D77" s="125"/>
      <c r="E77" s="73" t="s">
        <v>26</v>
      </c>
      <c r="F77" s="23">
        <v>4700000</v>
      </c>
      <c r="G77" s="66">
        <f t="shared" si="9"/>
        <v>9400000</v>
      </c>
      <c r="H77" s="125">
        <v>2</v>
      </c>
      <c r="I77" s="125"/>
      <c r="J77" s="73" t="s">
        <v>26</v>
      </c>
      <c r="K77" s="23">
        <v>4700000</v>
      </c>
      <c r="L77" s="66">
        <f t="shared" si="10"/>
        <v>9400000</v>
      </c>
      <c r="M77" s="88">
        <f t="shared" si="0"/>
        <v>0</v>
      </c>
    </row>
    <row r="78" spans="1:13" x14ac:dyDescent="0.2">
      <c r="A78" s="75"/>
      <c r="B78" s="20" t="s">
        <v>179</v>
      </c>
      <c r="C78" s="125">
        <v>1</v>
      </c>
      <c r="D78" s="125"/>
      <c r="E78" s="73" t="s">
        <v>26</v>
      </c>
      <c r="F78" s="23">
        <v>300000000</v>
      </c>
      <c r="G78" s="66">
        <f t="shared" si="9"/>
        <v>300000000</v>
      </c>
      <c r="H78" s="125">
        <v>0</v>
      </c>
      <c r="I78" s="125"/>
      <c r="J78" s="73" t="s">
        <v>26</v>
      </c>
      <c r="K78" s="23">
        <v>300000000</v>
      </c>
      <c r="L78" s="66">
        <f t="shared" si="10"/>
        <v>0</v>
      </c>
      <c r="M78" s="88">
        <f t="shared" si="0"/>
        <v>-300000000</v>
      </c>
    </row>
    <row r="79" spans="1:13" x14ac:dyDescent="0.2">
      <c r="A79" s="75"/>
      <c r="B79" s="20" t="s">
        <v>180</v>
      </c>
      <c r="C79" s="125">
        <v>1</v>
      </c>
      <c r="D79" s="125"/>
      <c r="E79" s="73" t="s">
        <v>34</v>
      </c>
      <c r="F79" s="23">
        <v>1000000</v>
      </c>
      <c r="G79" s="66">
        <f t="shared" si="9"/>
        <v>1000000</v>
      </c>
      <c r="H79" s="125">
        <v>2</v>
      </c>
      <c r="I79" s="125"/>
      <c r="J79" s="73" t="s">
        <v>34</v>
      </c>
      <c r="K79" s="23">
        <v>1000000</v>
      </c>
      <c r="L79" s="66">
        <f t="shared" si="10"/>
        <v>2000000</v>
      </c>
      <c r="M79" s="88">
        <f t="shared" si="0"/>
        <v>1000000</v>
      </c>
    </row>
    <row r="80" spans="1:13" x14ac:dyDescent="0.2">
      <c r="A80" s="75"/>
      <c r="B80" s="20" t="s">
        <v>193</v>
      </c>
      <c r="C80" s="125"/>
      <c r="D80" s="125"/>
      <c r="E80" s="73"/>
      <c r="F80" s="23"/>
      <c r="G80" s="66"/>
      <c r="H80" s="125">
        <v>1</v>
      </c>
      <c r="I80" s="125"/>
      <c r="J80" s="73" t="s">
        <v>22</v>
      </c>
      <c r="K80" s="23">
        <v>2900000</v>
      </c>
      <c r="L80" s="66">
        <f t="shared" si="10"/>
        <v>2900000</v>
      </c>
      <c r="M80" s="88">
        <f t="shared" si="0"/>
        <v>2900000</v>
      </c>
    </row>
    <row r="81" spans="1:13" x14ac:dyDescent="0.2">
      <c r="A81" s="73" t="s">
        <v>28</v>
      </c>
      <c r="B81" s="25" t="s">
        <v>6</v>
      </c>
      <c r="C81" s="125"/>
      <c r="D81" s="125"/>
      <c r="E81" s="73"/>
      <c r="F81" s="23"/>
      <c r="G81" s="67">
        <f>SUM(G82:G84)</f>
        <v>877290000</v>
      </c>
      <c r="H81" s="125"/>
      <c r="I81" s="125"/>
      <c r="J81" s="73"/>
      <c r="K81" s="23"/>
      <c r="L81" s="67">
        <f>SUM(L82:L84)</f>
        <v>0</v>
      </c>
      <c r="M81" s="87">
        <f t="shared" si="0"/>
        <v>-877290000</v>
      </c>
    </row>
    <row r="82" spans="1:13" x14ac:dyDescent="0.2">
      <c r="A82" s="75"/>
      <c r="B82" s="20" t="s">
        <v>181</v>
      </c>
      <c r="C82" s="125">
        <v>1</v>
      </c>
      <c r="D82" s="125"/>
      <c r="E82" s="73" t="s">
        <v>25</v>
      </c>
      <c r="F82" s="23">
        <v>134190000</v>
      </c>
      <c r="G82" s="66">
        <f>F82*C82</f>
        <v>134190000</v>
      </c>
      <c r="H82" s="125">
        <v>0</v>
      </c>
      <c r="I82" s="125"/>
      <c r="J82" s="73" t="s">
        <v>25</v>
      </c>
      <c r="K82" s="23">
        <v>134190000</v>
      </c>
      <c r="L82" s="66">
        <f>K82*H82</f>
        <v>0</v>
      </c>
      <c r="M82" s="88">
        <f t="shared" ref="M82:M96" si="11">L82-G82</f>
        <v>-134190000</v>
      </c>
    </row>
    <row r="83" spans="1:13" x14ac:dyDescent="0.2">
      <c r="A83" s="75"/>
      <c r="B83" s="20" t="s">
        <v>80</v>
      </c>
      <c r="C83" s="125">
        <v>1</v>
      </c>
      <c r="D83" s="125"/>
      <c r="E83" s="73" t="s">
        <v>25</v>
      </c>
      <c r="F83" s="23">
        <v>143100000</v>
      </c>
      <c r="G83" s="66">
        <f>F83*C83</f>
        <v>143100000</v>
      </c>
      <c r="H83" s="125">
        <v>0</v>
      </c>
      <c r="I83" s="125"/>
      <c r="J83" s="73" t="s">
        <v>25</v>
      </c>
      <c r="K83" s="23">
        <v>143100000</v>
      </c>
      <c r="L83" s="66">
        <f>K83*H83</f>
        <v>0</v>
      </c>
      <c r="M83" s="88">
        <f t="shared" si="11"/>
        <v>-143100000</v>
      </c>
    </row>
    <row r="84" spans="1:13" x14ac:dyDescent="0.2">
      <c r="A84" s="75"/>
      <c r="B84" s="20" t="s">
        <v>161</v>
      </c>
      <c r="C84" s="125">
        <v>1</v>
      </c>
      <c r="D84" s="125"/>
      <c r="E84" s="73" t="s">
        <v>23</v>
      </c>
      <c r="F84" s="23">
        <v>600000000</v>
      </c>
      <c r="G84" s="66">
        <f>F84*C84</f>
        <v>600000000</v>
      </c>
      <c r="H84" s="125">
        <v>0</v>
      </c>
      <c r="I84" s="125"/>
      <c r="J84" s="73" t="s">
        <v>23</v>
      </c>
      <c r="K84" s="23">
        <v>600000000</v>
      </c>
      <c r="L84" s="66">
        <f>K84*H84</f>
        <v>0</v>
      </c>
      <c r="M84" s="88">
        <f t="shared" si="11"/>
        <v>-600000000</v>
      </c>
    </row>
    <row r="85" spans="1:13" ht="23.25" customHeight="1" x14ac:dyDescent="0.2">
      <c r="A85" s="73" t="s">
        <v>29</v>
      </c>
      <c r="B85" s="25" t="s">
        <v>3</v>
      </c>
      <c r="C85" s="125"/>
      <c r="D85" s="125"/>
      <c r="E85" s="73"/>
      <c r="F85" s="23"/>
      <c r="G85" s="67">
        <f>SUM(G86:G87)</f>
        <v>326000000</v>
      </c>
      <c r="H85" s="125"/>
      <c r="I85" s="125"/>
      <c r="J85" s="73"/>
      <c r="K85" s="23"/>
      <c r="L85" s="67">
        <f>SUM(L86:L87)</f>
        <v>44000000</v>
      </c>
      <c r="M85" s="87">
        <f>L85-G85</f>
        <v>-282000000</v>
      </c>
    </row>
    <row r="86" spans="1:13" ht="23.25" customHeight="1" x14ac:dyDescent="0.2">
      <c r="A86" s="73"/>
      <c r="B86" s="20" t="s">
        <v>182</v>
      </c>
      <c r="C86" s="125">
        <v>3</v>
      </c>
      <c r="D86" s="125"/>
      <c r="E86" s="73" t="s">
        <v>23</v>
      </c>
      <c r="F86" s="23">
        <v>22000000</v>
      </c>
      <c r="G86" s="66">
        <f t="shared" ref="G86:G94" si="12">F86*C86</f>
        <v>66000000</v>
      </c>
      <c r="H86" s="125">
        <v>2</v>
      </c>
      <c r="I86" s="125"/>
      <c r="J86" s="73" t="s">
        <v>23</v>
      </c>
      <c r="K86" s="23">
        <v>22000000</v>
      </c>
      <c r="L86" s="66">
        <f t="shared" ref="L86:L87" si="13">K86*H86</f>
        <v>44000000</v>
      </c>
      <c r="M86" s="88">
        <f t="shared" si="11"/>
        <v>-22000000</v>
      </c>
    </row>
    <row r="87" spans="1:13" x14ac:dyDescent="0.2">
      <c r="A87" s="75"/>
      <c r="B87" s="20" t="s">
        <v>183</v>
      </c>
      <c r="C87" s="125">
        <v>2</v>
      </c>
      <c r="D87" s="125"/>
      <c r="E87" s="73" t="s">
        <v>26</v>
      </c>
      <c r="F87" s="23">
        <v>130000000</v>
      </c>
      <c r="G87" s="66">
        <f t="shared" si="12"/>
        <v>260000000</v>
      </c>
      <c r="H87" s="125">
        <v>0</v>
      </c>
      <c r="I87" s="125"/>
      <c r="J87" s="73" t="s">
        <v>26</v>
      </c>
      <c r="K87" s="23">
        <v>130000000</v>
      </c>
      <c r="L87" s="66">
        <f t="shared" si="13"/>
        <v>0</v>
      </c>
      <c r="M87" s="88">
        <f t="shared" si="11"/>
        <v>-260000000</v>
      </c>
    </row>
    <row r="88" spans="1:13" x14ac:dyDescent="0.2">
      <c r="A88" s="73" t="s">
        <v>30</v>
      </c>
      <c r="B88" s="25" t="s">
        <v>4</v>
      </c>
      <c r="C88" s="125"/>
      <c r="D88" s="125"/>
      <c r="E88" s="73"/>
      <c r="F88" s="27"/>
      <c r="G88" s="67">
        <f>SUM(G89:G89)</f>
        <v>12000000</v>
      </c>
      <c r="H88" s="125"/>
      <c r="I88" s="125"/>
      <c r="J88" s="73"/>
      <c r="K88" s="27"/>
      <c r="L88" s="67">
        <f>SUM(L89:L89)</f>
        <v>12000000</v>
      </c>
      <c r="M88" s="87">
        <f t="shared" si="11"/>
        <v>0</v>
      </c>
    </row>
    <row r="89" spans="1:13" x14ac:dyDescent="0.2">
      <c r="A89" s="73"/>
      <c r="B89" s="20" t="s">
        <v>184</v>
      </c>
      <c r="C89" s="125">
        <v>2</v>
      </c>
      <c r="D89" s="125"/>
      <c r="E89" s="73" t="s">
        <v>23</v>
      </c>
      <c r="F89" s="18">
        <v>6000000</v>
      </c>
      <c r="G89" s="66">
        <f t="shared" si="12"/>
        <v>12000000</v>
      </c>
      <c r="H89" s="125">
        <v>2</v>
      </c>
      <c r="I89" s="125"/>
      <c r="J89" s="73" t="s">
        <v>23</v>
      </c>
      <c r="K89" s="18">
        <v>6000000</v>
      </c>
      <c r="L89" s="66">
        <f t="shared" ref="L89" si="14">K89*H89</f>
        <v>12000000</v>
      </c>
      <c r="M89" s="88">
        <f t="shared" si="11"/>
        <v>0</v>
      </c>
    </row>
    <row r="90" spans="1:13" x14ac:dyDescent="0.2">
      <c r="A90" s="73" t="s">
        <v>31</v>
      </c>
      <c r="B90" s="25" t="s">
        <v>5</v>
      </c>
      <c r="C90" s="125"/>
      <c r="D90" s="125"/>
      <c r="E90" s="73"/>
      <c r="F90" s="27"/>
      <c r="G90" s="67">
        <f>SUM(G91:G92)</f>
        <v>55000000</v>
      </c>
      <c r="H90" s="125"/>
      <c r="I90" s="125"/>
      <c r="J90" s="73"/>
      <c r="K90" s="27"/>
      <c r="L90" s="67">
        <f>SUM(L91:L92)</f>
        <v>55000000</v>
      </c>
      <c r="M90" s="87">
        <f t="shared" si="11"/>
        <v>0</v>
      </c>
    </row>
    <row r="91" spans="1:13" x14ac:dyDescent="0.2">
      <c r="A91" s="75"/>
      <c r="B91" s="20" t="s">
        <v>90</v>
      </c>
      <c r="C91" s="125">
        <v>1</v>
      </c>
      <c r="D91" s="125"/>
      <c r="E91" s="73" t="s">
        <v>23</v>
      </c>
      <c r="F91" s="18">
        <v>45000000</v>
      </c>
      <c r="G91" s="66">
        <f>F91*C91</f>
        <v>45000000</v>
      </c>
      <c r="H91" s="125">
        <v>1</v>
      </c>
      <c r="I91" s="125"/>
      <c r="J91" s="73" t="s">
        <v>23</v>
      </c>
      <c r="K91" s="18">
        <v>45000000</v>
      </c>
      <c r="L91" s="66">
        <f>K91*H91</f>
        <v>45000000</v>
      </c>
      <c r="M91" s="88">
        <f t="shared" si="11"/>
        <v>0</v>
      </c>
    </row>
    <row r="92" spans="1:13" x14ac:dyDescent="0.2">
      <c r="A92" s="75"/>
      <c r="B92" s="20" t="s">
        <v>91</v>
      </c>
      <c r="C92" s="125">
        <v>1</v>
      </c>
      <c r="D92" s="125"/>
      <c r="E92" s="73" t="s">
        <v>23</v>
      </c>
      <c r="F92" s="18">
        <v>10000000</v>
      </c>
      <c r="G92" s="66">
        <f>F92*C92</f>
        <v>10000000</v>
      </c>
      <c r="H92" s="125">
        <v>1</v>
      </c>
      <c r="I92" s="125"/>
      <c r="J92" s="73" t="s">
        <v>23</v>
      </c>
      <c r="K92" s="18">
        <v>10000000</v>
      </c>
      <c r="L92" s="66">
        <f>K92*H92</f>
        <v>10000000</v>
      </c>
      <c r="M92" s="88">
        <f t="shared" si="11"/>
        <v>0</v>
      </c>
    </row>
    <row r="93" spans="1:13" x14ac:dyDescent="0.2">
      <c r="A93" s="73" t="s">
        <v>32</v>
      </c>
      <c r="B93" s="25" t="s">
        <v>7</v>
      </c>
      <c r="C93" s="125"/>
      <c r="D93" s="125"/>
      <c r="E93" s="73"/>
      <c r="F93" s="27"/>
      <c r="G93" s="67">
        <f>SUM(G94:G94)</f>
        <v>150000000</v>
      </c>
      <c r="H93" s="125"/>
      <c r="I93" s="125"/>
      <c r="J93" s="73"/>
      <c r="K93" s="27"/>
      <c r="L93" s="67">
        <f>SUM(L94:L94)</f>
        <v>150000000</v>
      </c>
      <c r="M93" s="87">
        <f t="shared" si="11"/>
        <v>0</v>
      </c>
    </row>
    <row r="94" spans="1:13" x14ac:dyDescent="0.2">
      <c r="A94" s="75"/>
      <c r="B94" s="20" t="s">
        <v>92</v>
      </c>
      <c r="C94" s="125">
        <v>1</v>
      </c>
      <c r="D94" s="125"/>
      <c r="E94" s="73" t="s">
        <v>23</v>
      </c>
      <c r="F94" s="18">
        <v>150000000</v>
      </c>
      <c r="G94" s="66">
        <f t="shared" si="12"/>
        <v>150000000</v>
      </c>
      <c r="H94" s="125">
        <v>1</v>
      </c>
      <c r="I94" s="125"/>
      <c r="J94" s="73" t="s">
        <v>23</v>
      </c>
      <c r="K94" s="18">
        <v>150000000</v>
      </c>
      <c r="L94" s="66">
        <f t="shared" ref="L94" si="15">K94*H94</f>
        <v>150000000</v>
      </c>
      <c r="M94" s="88">
        <f t="shared" si="11"/>
        <v>0</v>
      </c>
    </row>
    <row r="95" spans="1:13" x14ac:dyDescent="0.2">
      <c r="A95" s="73" t="s">
        <v>162</v>
      </c>
      <c r="B95" s="20" t="s">
        <v>163</v>
      </c>
      <c r="C95" s="125"/>
      <c r="D95" s="125"/>
      <c r="E95" s="73"/>
      <c r="F95" s="27"/>
      <c r="G95" s="67">
        <f>SUM(G96)</f>
        <v>120000000</v>
      </c>
      <c r="H95" s="125"/>
      <c r="I95" s="125"/>
      <c r="J95" s="73"/>
      <c r="K95" s="27"/>
      <c r="L95" s="67">
        <f>SUM(L96)</f>
        <v>120000000</v>
      </c>
      <c r="M95" s="87">
        <f t="shared" si="11"/>
        <v>0</v>
      </c>
    </row>
    <row r="96" spans="1:13" x14ac:dyDescent="0.2">
      <c r="A96" s="75"/>
      <c r="B96" s="20" t="s">
        <v>164</v>
      </c>
      <c r="C96" s="125">
        <v>1</v>
      </c>
      <c r="D96" s="125"/>
      <c r="E96" s="73" t="s">
        <v>26</v>
      </c>
      <c r="F96" s="18">
        <v>120000000</v>
      </c>
      <c r="G96" s="66">
        <f>F96*C96</f>
        <v>120000000</v>
      </c>
      <c r="H96" s="125">
        <v>1</v>
      </c>
      <c r="I96" s="125"/>
      <c r="J96" s="73" t="s">
        <v>26</v>
      </c>
      <c r="K96" s="18">
        <v>120000000</v>
      </c>
      <c r="L96" s="66">
        <f>K96*H96</f>
        <v>120000000</v>
      </c>
      <c r="M96" s="88">
        <f t="shared" si="11"/>
        <v>0</v>
      </c>
    </row>
    <row r="97" spans="1:13" x14ac:dyDescent="0.2">
      <c r="A97" s="82"/>
      <c r="B97" s="83"/>
      <c r="C97" s="126"/>
      <c r="D97" s="126"/>
      <c r="E97" s="84"/>
      <c r="F97" s="85"/>
      <c r="G97" s="86"/>
      <c r="H97" s="126"/>
      <c r="I97" s="126"/>
      <c r="J97" s="84"/>
      <c r="K97" s="85"/>
      <c r="L97" s="86"/>
      <c r="M97" s="89"/>
    </row>
    <row r="98" spans="1:13" x14ac:dyDescent="0.2">
      <c r="A98" s="106" t="s">
        <v>150</v>
      </c>
      <c r="B98" s="106"/>
      <c r="C98" s="142">
        <f>SUM(G95,G93,G90,G88,G85,G81,G70,G46,G17)</f>
        <v>2663000000</v>
      </c>
      <c r="D98" s="142"/>
      <c r="E98" s="142"/>
      <c r="F98" s="142"/>
      <c r="G98" s="142"/>
      <c r="H98" s="130">
        <f>SUM(L95,L93,L90,L88,L85,L81,L70,L46,L17)</f>
        <v>1149710000</v>
      </c>
      <c r="I98" s="130"/>
      <c r="J98" s="130"/>
      <c r="K98" s="130"/>
      <c r="L98" s="130"/>
      <c r="M98" s="103">
        <f>SUM(M95,M93,M90,M88,M85,M81,M70,M46,M17)</f>
        <v>-1513290000</v>
      </c>
    </row>
    <row r="99" spans="1:13" ht="12.75" customHeight="1" x14ac:dyDescent="0.2">
      <c r="A99" s="143"/>
      <c r="B99" s="144"/>
      <c r="C99" s="144"/>
      <c r="D99" s="144"/>
      <c r="E99" s="144"/>
      <c r="F99" s="144"/>
      <c r="G99" s="144"/>
      <c r="H99" s="92"/>
      <c r="I99" s="92"/>
      <c r="J99" s="92"/>
      <c r="K99" s="92"/>
      <c r="L99" s="92"/>
      <c r="M99" s="93"/>
    </row>
    <row r="100" spans="1:13" x14ac:dyDescent="0.2">
      <c r="A100" s="94"/>
      <c r="B100" s="95"/>
      <c r="C100" s="128"/>
      <c r="D100" s="128"/>
      <c r="E100" s="128"/>
      <c r="F100" s="128"/>
      <c r="G100" s="128"/>
      <c r="H100" s="128" t="s">
        <v>186</v>
      </c>
      <c r="I100" s="128"/>
      <c r="J100" s="128"/>
      <c r="K100" s="128"/>
      <c r="L100" s="128"/>
      <c r="M100" s="96"/>
    </row>
    <row r="101" spans="1:13" ht="45" customHeight="1" x14ac:dyDescent="0.2">
      <c r="A101" s="94"/>
      <c r="B101" s="95"/>
      <c r="C101" s="97"/>
      <c r="D101" s="97"/>
      <c r="E101" s="97"/>
      <c r="F101" s="97"/>
      <c r="G101" s="95"/>
      <c r="H101" s="97"/>
      <c r="I101" s="98"/>
      <c r="J101" s="98"/>
      <c r="K101" s="98"/>
      <c r="L101" s="99"/>
      <c r="M101" s="96"/>
    </row>
    <row r="102" spans="1:13" ht="12.75" customHeight="1" x14ac:dyDescent="0.2">
      <c r="A102" s="94"/>
      <c r="B102" s="95"/>
      <c r="C102" s="127"/>
      <c r="D102" s="127"/>
      <c r="E102" s="127"/>
      <c r="F102" s="127"/>
      <c r="G102" s="127"/>
      <c r="H102" s="127" t="s">
        <v>187</v>
      </c>
      <c r="I102" s="127"/>
      <c r="J102" s="127"/>
      <c r="K102" s="127"/>
      <c r="L102" s="127"/>
      <c r="M102" s="96"/>
    </row>
    <row r="103" spans="1:13" x14ac:dyDescent="0.2">
      <c r="A103" s="100"/>
      <c r="B103" s="101"/>
      <c r="C103" s="129"/>
      <c r="D103" s="129"/>
      <c r="E103" s="129"/>
      <c r="F103" s="129"/>
      <c r="G103" s="129"/>
      <c r="H103" s="129" t="s">
        <v>188</v>
      </c>
      <c r="I103" s="129"/>
      <c r="J103" s="129"/>
      <c r="K103" s="129"/>
      <c r="L103" s="129"/>
      <c r="M103" s="102"/>
    </row>
  </sheetData>
  <mergeCells count="207">
    <mergeCell ref="A13:A14"/>
    <mergeCell ref="B13:B14"/>
    <mergeCell ref="C13:G13"/>
    <mergeCell ref="A98:B98"/>
    <mergeCell ref="C98:G98"/>
    <mergeCell ref="A99:G99"/>
    <mergeCell ref="C33:D33"/>
    <mergeCell ref="C49:D49"/>
    <mergeCell ref="C39:D39"/>
    <mergeCell ref="C40:D40"/>
    <mergeCell ref="C41:D41"/>
    <mergeCell ref="C42:D42"/>
    <mergeCell ref="C59:D59"/>
    <mergeCell ref="C89:D89"/>
    <mergeCell ref="C88:D88"/>
    <mergeCell ref="C90:D90"/>
    <mergeCell ref="C93:D93"/>
    <mergeCell ref="C82:D82"/>
    <mergeCell ref="C83:D83"/>
    <mergeCell ref="C86:D86"/>
    <mergeCell ref="C91:D91"/>
    <mergeCell ref="C62:D62"/>
    <mergeCell ref="C64:D64"/>
    <mergeCell ref="C100:G100"/>
    <mergeCell ref="C50:D50"/>
    <mergeCell ref="C76:D76"/>
    <mergeCell ref="C77:D77"/>
    <mergeCell ref="C84:D84"/>
    <mergeCell ref="C16:D16"/>
    <mergeCell ref="C17:D17"/>
    <mergeCell ref="C18:D18"/>
    <mergeCell ref="C47:D47"/>
    <mergeCell ref="C38:D38"/>
    <mergeCell ref="C29:D29"/>
    <mergeCell ref="C43:D43"/>
    <mergeCell ref="C27:D27"/>
    <mergeCell ref="C32:D32"/>
    <mergeCell ref="C31:D31"/>
    <mergeCell ref="C102:G102"/>
    <mergeCell ref="C103:G103"/>
    <mergeCell ref="C34:D34"/>
    <mergeCell ref="C35:D35"/>
    <mergeCell ref="C36:D36"/>
    <mergeCell ref="C37:D37"/>
    <mergeCell ref="C97:D97"/>
    <mergeCell ref="C44:D44"/>
    <mergeCell ref="C67:D67"/>
    <mergeCell ref="C57:D57"/>
    <mergeCell ref="C60:D60"/>
    <mergeCell ref="C55:D55"/>
    <mergeCell ref="C56:D56"/>
    <mergeCell ref="C74:D74"/>
    <mergeCell ref="C95:D95"/>
    <mergeCell ref="C68:D68"/>
    <mergeCell ref="C61:D61"/>
    <mergeCell ref="C96:D96"/>
    <mergeCell ref="C92:D92"/>
    <mergeCell ref="C63:D63"/>
    <mergeCell ref="C71:D71"/>
    <mergeCell ref="C66:D66"/>
    <mergeCell ref="C94:D94"/>
    <mergeCell ref="C85:D85"/>
    <mergeCell ref="C87:D87"/>
    <mergeCell ref="C70:D70"/>
    <mergeCell ref="C81:D81"/>
    <mergeCell ref="C78:D78"/>
    <mergeCell ref="C79:D79"/>
    <mergeCell ref="A6:A7"/>
    <mergeCell ref="B6:F6"/>
    <mergeCell ref="C80:D80"/>
    <mergeCell ref="C69:D69"/>
    <mergeCell ref="C58:D58"/>
    <mergeCell ref="C48:D48"/>
    <mergeCell ref="C51:D51"/>
    <mergeCell ref="C52:D52"/>
    <mergeCell ref="C53:D53"/>
    <mergeCell ref="C54:D54"/>
    <mergeCell ref="C45:D45"/>
    <mergeCell ref="C19:D19"/>
    <mergeCell ref="C20:D20"/>
    <mergeCell ref="C46:D46"/>
    <mergeCell ref="C72:D72"/>
    <mergeCell ref="C73:D73"/>
    <mergeCell ref="C25:D25"/>
    <mergeCell ref="C26:D26"/>
    <mergeCell ref="C28:D28"/>
    <mergeCell ref="C30:D30"/>
    <mergeCell ref="C21:D21"/>
    <mergeCell ref="C22:D22"/>
    <mergeCell ref="C23:D23"/>
    <mergeCell ref="C24:D24"/>
    <mergeCell ref="G6:M6"/>
    <mergeCell ref="H13:L13"/>
    <mergeCell ref="M13:M14"/>
    <mergeCell ref="H14:I14"/>
    <mergeCell ref="H15:I15"/>
    <mergeCell ref="L1:M1"/>
    <mergeCell ref="B1:K1"/>
    <mergeCell ref="B2:M2"/>
    <mergeCell ref="B4:M4"/>
    <mergeCell ref="B3:M3"/>
    <mergeCell ref="B5:M5"/>
    <mergeCell ref="A12:M12"/>
    <mergeCell ref="C7:F7"/>
    <mergeCell ref="C10:F10"/>
    <mergeCell ref="C8:F8"/>
    <mergeCell ref="C9:F9"/>
    <mergeCell ref="C11:F11"/>
    <mergeCell ref="C14:D14"/>
    <mergeCell ref="C15:D15"/>
    <mergeCell ref="G7:J7"/>
    <mergeCell ref="G8:J8"/>
    <mergeCell ref="G9:J9"/>
    <mergeCell ref="G10:J10"/>
    <mergeCell ref="G11:J11"/>
    <mergeCell ref="H36:I36"/>
    <mergeCell ref="K11:M11"/>
    <mergeCell ref="K10:M10"/>
    <mergeCell ref="K9:M9"/>
    <mergeCell ref="K8:M8"/>
    <mergeCell ref="K7:M7"/>
    <mergeCell ref="H17:I17"/>
    <mergeCell ref="H18:I18"/>
    <mergeCell ref="H19:I19"/>
    <mergeCell ref="H20:I20"/>
    <mergeCell ref="H16:I16"/>
    <mergeCell ref="H80:I80"/>
    <mergeCell ref="H21:I21"/>
    <mergeCell ref="H102:L102"/>
    <mergeCell ref="H100:L100"/>
    <mergeCell ref="H103:L103"/>
    <mergeCell ref="H98:L98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H26:I26"/>
    <mergeCell ref="H38:I38"/>
    <mergeCell ref="H39:I39"/>
    <mergeCell ref="H40:I40"/>
    <mergeCell ref="H41:I41"/>
    <mergeCell ref="H32:I32"/>
    <mergeCell ref="H33:I33"/>
    <mergeCell ref="H34:I34"/>
    <mergeCell ref="H35:I35"/>
    <mergeCell ref="H58:I58"/>
    <mergeCell ref="H53:I53"/>
    <mergeCell ref="H69:I69"/>
    <mergeCell ref="H65:I65"/>
    <mergeCell ref="H93:I93"/>
    <mergeCell ref="H94:I94"/>
    <mergeCell ref="H95:I95"/>
    <mergeCell ref="H96:I96"/>
    <mergeCell ref="H97:I97"/>
    <mergeCell ref="H88:I88"/>
    <mergeCell ref="H89:I89"/>
    <mergeCell ref="H90:I90"/>
    <mergeCell ref="H91:I91"/>
    <mergeCell ref="H92:I92"/>
    <mergeCell ref="H83:I83"/>
    <mergeCell ref="H84:I84"/>
    <mergeCell ref="H85:I85"/>
    <mergeCell ref="H86:I86"/>
    <mergeCell ref="H87:I87"/>
    <mergeCell ref="H77:I77"/>
    <mergeCell ref="H78:I78"/>
    <mergeCell ref="H79:I79"/>
    <mergeCell ref="H81:I81"/>
    <mergeCell ref="H82:I82"/>
    <mergeCell ref="H74:I74"/>
    <mergeCell ref="H76:I76"/>
    <mergeCell ref="H64:I64"/>
    <mergeCell ref="H66:I66"/>
    <mergeCell ref="H67:I67"/>
    <mergeCell ref="H68:I68"/>
    <mergeCell ref="H70:I70"/>
    <mergeCell ref="H59:I59"/>
    <mergeCell ref="H60:I60"/>
    <mergeCell ref="H42:I42"/>
    <mergeCell ref="H43:I43"/>
    <mergeCell ref="H44:I44"/>
    <mergeCell ref="H46:I46"/>
    <mergeCell ref="H47:I47"/>
    <mergeCell ref="H37:I37"/>
    <mergeCell ref="H45:I45"/>
    <mergeCell ref="C75:D75"/>
    <mergeCell ref="H75:I75"/>
    <mergeCell ref="H61:I61"/>
    <mergeCell ref="H62:I62"/>
    <mergeCell ref="H63:I63"/>
    <mergeCell ref="H49:I49"/>
    <mergeCell ref="H50:I50"/>
    <mergeCell ref="H55:I55"/>
    <mergeCell ref="H56:I56"/>
    <mergeCell ref="H57:I57"/>
    <mergeCell ref="H52:I52"/>
    <mergeCell ref="H48:I48"/>
    <mergeCell ref="H54:I54"/>
    <mergeCell ref="H51:I51"/>
    <mergeCell ref="H71:I71"/>
    <mergeCell ref="H72:I72"/>
    <mergeCell ref="H73:I73"/>
  </mergeCells>
  <pageMargins left="0.47244094488188981" right="0.43307086614173229" top="0.5" bottom="0.7" header="0.31496062992125984" footer="0.31496062992125984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Table 2</vt:lpstr>
      <vt:lpstr>2025</vt:lpstr>
      <vt:lpstr>'2025'!Print_Area</vt:lpstr>
      <vt:lpstr>'Table 2'!Print_Area</vt:lpstr>
      <vt:lpstr>'2025'!Print_Titles</vt:lpstr>
      <vt:lpstr>'Table 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2025-07-15T01:05:42Z</cp:lastPrinted>
  <dcterms:created xsi:type="dcterms:W3CDTF">2024-08-13T10:14:48Z</dcterms:created>
  <dcterms:modified xsi:type="dcterms:W3CDTF">2025-07-15T01:10:21Z</dcterms:modified>
</cp:coreProperties>
</file>